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319" windowWidth="20214" windowHeight="11425" tabRatio="738" activeTab="0"/>
  </bookViews>
  <sheets>
    <sheet name="INDICE" sheetId="1" r:id="rId1"/>
    <sheet name="Novedades" sheetId="2" r:id="rId2"/>
    <sheet name="CUADRO 1.1A" sheetId="3" r:id="rId3"/>
    <sheet name="CUADRO 1.1A ." sheetId="4" r:id="rId4"/>
    <sheet name="CUADRO 1.1B" sheetId="5" r:id="rId5"/>
    <sheet name="CUADRO 1,2" sheetId="6" r:id="rId6"/>
    <sheet name="CUADRO 1,3" sheetId="7" r:id="rId7"/>
    <sheet name="CUADRO 1,4" sheetId="8" r:id="rId8"/>
    <sheet name="CUADRO 1,5" sheetId="9" r:id="rId9"/>
    <sheet name="CUADRO 1.6" sheetId="10" r:id="rId10"/>
    <sheet name="CUADRO 1,7" sheetId="11" r:id="rId11"/>
    <sheet name="CUADRO 1.8" sheetId="12" r:id="rId12"/>
    <sheet name="CUADRO 1.8 B" sheetId="13" r:id="rId13"/>
    <sheet name="CUADRO 1.8 C" sheetId="14" r:id="rId14"/>
    <sheet name="CUADRO 1.9" sheetId="15" r:id="rId15"/>
    <sheet name="CUADRO 1.9 B" sheetId="16" r:id="rId16"/>
    <sheet name="CUADRO 1.9 C" sheetId="17" r:id="rId17"/>
    <sheet name="CUADRO 1.10" sheetId="18" r:id="rId18"/>
    <sheet name="CUADRO 1.11" sheetId="19" r:id="rId19"/>
    <sheet name="CUADRO 1.12" sheetId="20" r:id="rId20"/>
    <sheet name="CUADRO 1.13" sheetId="21" r:id="rId21"/>
  </sheet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A_impresión_IM" localSheetId="2">'CUADRO 1.1A'!$A$11:$N$19</definedName>
    <definedName name="A_impresión_IM" localSheetId="3">'CUADRO 1.1A .'!$A$11:$N$19</definedName>
    <definedName name="A_impresión_IM" localSheetId="4">'CUADRO 1.1B'!$A$11:$N$19</definedName>
    <definedName name="_xlnm.Print_Area" localSheetId="5">'CUADRO 1,2'!$A$1:$Q$27</definedName>
    <definedName name="_xlnm.Print_Area" localSheetId="6">'CUADRO 1,3'!$A$1:$Q$25</definedName>
    <definedName name="_xlnm.Print_Area" localSheetId="7">'CUADRO 1,4'!$A$1:$Y$38</definedName>
    <definedName name="_xlnm.Print_Area" localSheetId="8">'CUADRO 1,5'!$A$3:$Y$44</definedName>
    <definedName name="_xlnm.Print_Area" localSheetId="10">'CUADRO 1,7'!$A$1:$Q$43</definedName>
    <definedName name="_xlnm.Print_Area" localSheetId="17">'CUADRO 1.10'!$A$1:$Z$62</definedName>
    <definedName name="_xlnm.Print_Area" localSheetId="18">'CUADRO 1.11'!$A$3:$Z$62</definedName>
    <definedName name="_xlnm.Print_Area" localSheetId="19">'CUADRO 1.12'!$A$1:$Z$24</definedName>
    <definedName name="_xlnm.Print_Area" localSheetId="20">'CUADRO 1.13'!$A$3:$Z$16</definedName>
    <definedName name="_xlnm.Print_Area" localSheetId="2">'CUADRO 1.1A'!$A$1:$O$35</definedName>
    <definedName name="_xlnm.Print_Area" localSheetId="3">'CUADRO 1.1A .'!$A$1:$O$35</definedName>
    <definedName name="_xlnm.Print_Area" localSheetId="4">'CUADRO 1.1B'!$A$1:$O$35</definedName>
    <definedName name="_xlnm.Print_Area" localSheetId="9">'CUADRO 1.6'!$A$1:$R$61</definedName>
    <definedName name="_xlnm.Print_Area" localSheetId="11">'CUADRO 1.8'!$A$1:$Y$72</definedName>
    <definedName name="_xlnm.Print_Area" localSheetId="12">'CUADRO 1.8 B'!$A$3:$Y$46</definedName>
    <definedName name="_xlnm.Print_Area" localSheetId="13">'CUADRO 1.8 C'!$A$1:$Z$63</definedName>
    <definedName name="_xlnm.Print_Area" localSheetId="14">'CUADRO 1.9'!$A$1:$Y$61</definedName>
    <definedName name="_xlnm.Print_Area" localSheetId="15">'CUADRO 1.9 B'!$A$1:$Y$50</definedName>
    <definedName name="_xlnm.Print_Area" localSheetId="16">'CUADRO 1.9 C'!$A$1:$Z$83</definedName>
    <definedName name="_xlnm.Print_Area" localSheetId="0">'INDICE'!$A$1:$D$32</definedName>
    <definedName name="PAX_NACIONAL" localSheetId="6">'CUADRO 1,3'!$A$6:$N$22</definedName>
    <definedName name="PAX_NACIONAL" localSheetId="7">'CUADRO 1,4'!$A$6:$T$36</definedName>
    <definedName name="PAX_NACIONAL" localSheetId="8">'CUADRO 1,5'!$A$6:$T$42</definedName>
    <definedName name="PAX_NACIONAL" localSheetId="10">'CUADRO 1,7'!$A$6:$N$41</definedName>
    <definedName name="PAX_NACIONAL" localSheetId="17">'CUADRO 1.10'!$A$6:$U$58</definedName>
    <definedName name="PAX_NACIONAL" localSheetId="18">'CUADRO 1.11'!$A$6:$U$60</definedName>
    <definedName name="PAX_NACIONAL" localSheetId="19">'CUADRO 1.12'!$A$7:$U$21</definedName>
    <definedName name="PAX_NACIONAL" localSheetId="20">'CUADRO 1.13'!$A$6:$U$14</definedName>
    <definedName name="PAX_NACIONAL" localSheetId="9">'CUADRO 1.6'!$A$6:$N$59</definedName>
    <definedName name="PAX_NACIONAL" localSheetId="11">'CUADRO 1.8'!$A$6:$T$68</definedName>
    <definedName name="PAX_NACIONAL" localSheetId="12">'CUADRO 1.8 B'!$A$6:$T$43</definedName>
    <definedName name="PAX_NACIONAL" localSheetId="13">'CUADRO 1.8 C'!$A$6:$T$60</definedName>
    <definedName name="PAX_NACIONAL" localSheetId="14">'CUADRO 1.9'!$A$6:$T$57</definedName>
    <definedName name="PAX_NACIONAL" localSheetId="15">'CUADRO 1.9 B'!$A$6:$T$45</definedName>
    <definedName name="PAX_NACIONAL" localSheetId="16">'CUADRO 1.9 C'!$A$6:$T$78</definedName>
    <definedName name="PAX_NACIONAL">'CUADRO 1,2'!$A$6:$N$24</definedName>
    <definedName name="_xlnm.Print_Titles" localSheetId="2">'CUADRO 1.1A'!$4:$10</definedName>
    <definedName name="_xlnm.Print_Titles" localSheetId="3">'CUADRO 1.1A .'!$4:$10</definedName>
    <definedName name="_xlnm.Print_Titles" localSheetId="4">'CUADRO 1.1B'!$4:$10</definedName>
    <definedName name="Títulos_a_imprimir_IM" localSheetId="2">'CUADRO 1.1A'!$4:$10</definedName>
    <definedName name="Títulos_a_imprimir_IM" localSheetId="3">'CUADRO 1.1A .'!$4:$10</definedName>
    <definedName name="Títulos_a_imprimir_IM" localSheetId="4">'CUADRO 1.1B'!$4:$10</definedName>
  </definedNames>
  <calcPr fullCalcOnLoad="1"/>
</workbook>
</file>

<file path=xl/sharedStrings.xml><?xml version="1.0" encoding="utf-8"?>
<sst xmlns="http://schemas.openxmlformats.org/spreadsheetml/2006/main" count="1587" uniqueCount="455">
  <si>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</si>
  <si>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</si>
  <si>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</si>
  <si>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</si>
  <si>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</si>
  <si>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</si>
  <si>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</si>
  <si>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</si>
  <si>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</si>
  <si>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</si>
  <si>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</si>
  <si>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</si>
  <si>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</si>
  <si>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</si>
  <si>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</si>
  <si>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</si>
  <si>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</si>
  <si>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</si>
  <si>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</si>
  <si>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</si>
  <si>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</si>
  <si>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</si>
  <si>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</si>
  <si>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</si>
  <si>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</si>
  <si>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</si>
  <si>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</si>
  <si>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</si>
  <si>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</si>
  <si>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</si>
  <si>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</si>
  <si>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</si>
  <si>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</si>
  <si>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</si>
  <si>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</si>
  <si>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</si>
  <si>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</si>
  <si>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</si>
  <si>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</si>
  <si>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</si>
  <si>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</si>
  <si>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</si>
  <si>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</si>
  <si>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</si>
  <si>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</si>
  <si>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</si>
  <si>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</si>
  <si>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</si>
  <si>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</si>
  <si>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</si>
  <si>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</si>
  <si>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</si>
  <si>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</si>
  <si>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</si>
  <si>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</si>
  <si>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</si>
  <si>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</si>
  <si>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</si>
  <si>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</si>
  <si>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</si>
  <si>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</si>
  <si>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</si>
  <si>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</si>
  <si>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</si>
  <si>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</si>
  <si>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</si>
  <si>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</si>
  <si>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</si>
  <si>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</si>
  <si>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</si>
  <si>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</si>
  <si>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</si>
  <si>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</si>
  <si>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</si>
  <si>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</si>
  <si>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</si>
  <si>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</si>
  <si>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</si>
  <si>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</si>
  <si>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</si>
  <si>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</si>
  <si>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</si>
  <si>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</si>
  <si>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</si>
  <si>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</si>
  <si>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</si>
  <si>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</si>
  <si>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</si>
  <si>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</si>
  <si>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</si>
  <si>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</si>
  <si>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</si>
  <si>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</si>
  <si>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</si>
  <si>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</si>
  <si>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</si>
  <si>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</si>
  <si>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</si>
  <si>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</si>
  <si>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</si>
  <si>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</si>
  <si>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</si>
  <si>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</si>
  <si>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</si>
  <si>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</si>
  <si>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</si>
  <si>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</si>
  <si>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</si>
  <si>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</si>
  <si>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</si>
  <si>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</si>
  <si>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</si>
  <si>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</si>
  <si>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</si>
  <si>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</si>
  <si>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</si>
  <si>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</si>
  <si>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</si>
  <si>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</si>
  <si>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</si>
  <si>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</si>
  <si>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</si>
  <si>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</si>
  <si>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</si>
  <si>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</si>
  <si>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</si>
  <si>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</si>
  <si>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</si>
  <si>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</si>
  <si>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</si>
  <si>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</si>
  <si>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</si>
  <si>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</si>
  <si>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Ruta</t>
  </si>
  <si>
    <t>Información provisional.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</si>
  <si>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</si>
  <si>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</si>
  <si>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</si>
  <si>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BOGOTA</t>
  </si>
  <si>
    <t>RIONEGRO - ANTIOQUIA</t>
  </si>
  <si>
    <t>CALI</t>
  </si>
  <si>
    <t>CARTAGENA</t>
  </si>
  <si>
    <t>BARRANQUILLA</t>
  </si>
  <si>
    <t>BUCARAMANGA</t>
  </si>
  <si>
    <t>SAN ANDRES - ISLA</t>
  </si>
  <si>
    <t>PEREIRA</t>
  </si>
  <si>
    <t>CUCUTA</t>
  </si>
  <si>
    <t>ARMENIA</t>
  </si>
  <si>
    <t>Información provisional. *: Variación superior a 500%   **: Antes Aires.</t>
  </si>
  <si>
    <t>MEDELLIN</t>
  </si>
  <si>
    <t>SANTA MARTA</t>
  </si>
  <si>
    <t>MONTERIA</t>
  </si>
  <si>
    <t>EL YOPAL</t>
  </si>
  <si>
    <t>NEIVA</t>
  </si>
  <si>
    <t>VALLEDUPAR</t>
  </si>
  <si>
    <t>QUIBDO</t>
  </si>
  <si>
    <t>PASTO</t>
  </si>
  <si>
    <t>MANIZALES</t>
  </si>
  <si>
    <t>BARRANCABERMEJA</t>
  </si>
  <si>
    <t>CAREPA</t>
  </si>
  <si>
    <t>IBAGUE</t>
  </si>
  <si>
    <t>LETICIA</t>
  </si>
  <si>
    <t>VILLAVICENCIO</t>
  </si>
  <si>
    <t>PUERTO GAITAN</t>
  </si>
  <si>
    <t>ARAUCA - MUNICIPIO</t>
  </si>
  <si>
    <t>RIOHACHA</t>
  </si>
  <si>
    <t>MAICAO</t>
  </si>
  <si>
    <t>POPAYAN</t>
  </si>
  <si>
    <t>FLORENCIA</t>
  </si>
  <si>
    <t>TUMACO</t>
  </si>
  <si>
    <t>PUERTO ASIS</t>
  </si>
  <si>
    <t>PROVIDENCIA</t>
  </si>
  <si>
    <t>COROZAL</t>
  </si>
  <si>
    <t>CAUCASIA</t>
  </si>
  <si>
    <t>BAHIA SOLANO</t>
  </si>
  <si>
    <t>PUERTO CARRENO</t>
  </si>
  <si>
    <t>SAN JOSE DEL GUAVIARE</t>
  </si>
  <si>
    <t>URIBIA</t>
  </si>
  <si>
    <t>GUAPI</t>
  </si>
  <si>
    <t>MITU</t>
  </si>
  <si>
    <t>NUQUI</t>
  </si>
  <si>
    <t>VILLA GARZON</t>
  </si>
  <si>
    <t>PUERTO INIRIDA</t>
  </si>
  <si>
    <t>LA MACARENA</t>
  </si>
  <si>
    <t>EL BAGRE</t>
  </si>
  <si>
    <t>BUENAVENTURA</t>
  </si>
  <si>
    <t>REMEDIOS</t>
  </si>
  <si>
    <t>Boletín Origen-Destino Febrero 2013</t>
  </si>
  <si>
    <t>Ene- Feb 2012</t>
  </si>
  <si>
    <t>Ene- Feb 2013</t>
  </si>
  <si>
    <t>Ene - Feb 2013 / Ene - Feb 2012</t>
  </si>
  <si>
    <t>Febrero 2013</t>
  </si>
  <si>
    <t>Febrero 2012</t>
  </si>
  <si>
    <t>Enero - Febrero 2013</t>
  </si>
  <si>
    <t>Enero - Febrero 2012</t>
  </si>
  <si>
    <t>Feb 2013 - Feb 2012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</si>
  <si>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</si>
  <si>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</si>
  <si>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</si>
  <si>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</si>
  <si>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</si>
  <si>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</si>
  <si>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</si>
  <si>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</si>
  <si>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Taxcaldas</t>
  </si>
  <si>
    <t>Petroleum</t>
  </si>
  <si>
    <t>Sarpa</t>
  </si>
  <si>
    <t>Sadelca</t>
  </si>
  <si>
    <t>Alas de Colombia</t>
  </si>
  <si>
    <t>Aeroexpreso del Pacifico</t>
  </si>
  <si>
    <t>Alpes</t>
  </si>
  <si>
    <t>Otras</t>
  </si>
  <si>
    <t>Aerosucre</t>
  </si>
  <si>
    <t>LAS</t>
  </si>
  <si>
    <t>Air Colombia</t>
  </si>
  <si>
    <t>Selva</t>
  </si>
  <si>
    <t>Aer Caribe</t>
  </si>
  <si>
    <t>Aliansa</t>
  </si>
  <si>
    <t>Tampa</t>
  </si>
  <si>
    <t>Linea A. Carguera de Col</t>
  </si>
  <si>
    <t>Aerogal</t>
  </si>
  <si>
    <t>American</t>
  </si>
  <si>
    <t>Spirit Airlines</t>
  </si>
  <si>
    <t>Taca</t>
  </si>
  <si>
    <t>Lan Peru</t>
  </si>
  <si>
    <t>United Airlines</t>
  </si>
  <si>
    <t>Jetblue</t>
  </si>
  <si>
    <t>Iberia</t>
  </si>
  <si>
    <t>Lacsa</t>
  </si>
  <si>
    <t>Lufthansa</t>
  </si>
  <si>
    <t>Lan Airlines</t>
  </si>
  <si>
    <t>Air France</t>
  </si>
  <si>
    <t>Copa</t>
  </si>
  <si>
    <t>Taca International Airlines S.A</t>
  </si>
  <si>
    <t>Delta</t>
  </si>
  <si>
    <t>Aerol. Argentinas</t>
  </si>
  <si>
    <t>Tame</t>
  </si>
  <si>
    <t>Aeromexico</t>
  </si>
  <si>
    <t>Air Canada</t>
  </si>
  <si>
    <t>Conviasa</t>
  </si>
  <si>
    <t>Tiara Air</t>
  </si>
  <si>
    <t>Insel Air</t>
  </si>
  <si>
    <t>Cubana</t>
  </si>
  <si>
    <t>Centurion</t>
  </si>
  <si>
    <t>Ups</t>
  </si>
  <si>
    <t>Airborne Express. Inc</t>
  </si>
  <si>
    <t>Martinair</t>
  </si>
  <si>
    <t>Florida West</t>
  </si>
  <si>
    <t>Sky Lease I.</t>
  </si>
  <si>
    <t>Vensecar C.A.</t>
  </si>
  <si>
    <t>Absa</t>
  </si>
  <si>
    <t>Air Charters,Inc.</t>
  </si>
  <si>
    <t>Mas Air</t>
  </si>
  <si>
    <t>Cargolux</t>
  </si>
  <si>
    <t>Fedex</t>
  </si>
  <si>
    <t>Lufthansa Cargo</t>
  </si>
  <si>
    <t>Amerijet</t>
  </si>
  <si>
    <t>Southern Air Inc.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</si>
  <si>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</si>
  <si>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</si>
  <si>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</si>
  <si>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</si>
  <si>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</si>
  <si>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</si>
  <si>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</si>
  <si>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CTG-MDE-CTG</t>
  </si>
  <si>
    <t>BOG-ADZ-BOG</t>
  </si>
  <si>
    <t>BOG-CUC-BOG</t>
  </si>
  <si>
    <t>CLO-MDE-CLO</t>
  </si>
  <si>
    <t>BOG-EYP-BOG</t>
  </si>
  <si>
    <t>BOG-MTR-BOG</t>
  </si>
  <si>
    <t>ADZ-MDE-ADZ</t>
  </si>
  <si>
    <t>BAQ-MDE-BAQ</t>
  </si>
  <si>
    <t>MDE-SMR-MDE</t>
  </si>
  <si>
    <t>CLO-CTG-CLO</t>
  </si>
  <si>
    <t>BOG-NVA-BOG</t>
  </si>
  <si>
    <t>BOG-VUP-BOG</t>
  </si>
  <si>
    <t>EOH-UIB-EOH</t>
  </si>
  <si>
    <t>APO-EOH-APO</t>
  </si>
  <si>
    <t>BOG-EJA-BOG</t>
  </si>
  <si>
    <t>BOG-AXM-BOG</t>
  </si>
  <si>
    <t>BOG-PSO-BOG</t>
  </si>
  <si>
    <t>CLO-BAQ-CLO</t>
  </si>
  <si>
    <t>BOG-MZL-BOG</t>
  </si>
  <si>
    <t>ADZ-CLO-ADZ</t>
  </si>
  <si>
    <t>CTG-PEI-CTG</t>
  </si>
  <si>
    <t>BOG-LET-BOG</t>
  </si>
  <si>
    <t>CLO-SMR-CLO</t>
  </si>
  <si>
    <t>BOG-IBE-BOG</t>
  </si>
  <si>
    <t>BOG-EOH-BOG</t>
  </si>
  <si>
    <t>EOH-MTR-EOH</t>
  </si>
  <si>
    <t>ADZ-CTG-ADZ</t>
  </si>
  <si>
    <t>CUC-BGA-CUC</t>
  </si>
  <si>
    <t>BOG-AUC-BOG</t>
  </si>
  <si>
    <t>BOG-FLA-BOG</t>
  </si>
  <si>
    <t>BOG-UIB-BOG</t>
  </si>
  <si>
    <t>EOH-PEI-EOH</t>
  </si>
  <si>
    <t>BOG-RCH-BOG</t>
  </si>
  <si>
    <t>BOG-PPN-BOG</t>
  </si>
  <si>
    <t>CTG-BGA-CTG</t>
  </si>
  <si>
    <t>ADZ-PVA-ADZ</t>
  </si>
  <si>
    <t>ADZ-PEI-ADZ</t>
  </si>
  <si>
    <t>BOG-VVC-BOG</t>
  </si>
  <si>
    <t>CLO-PSO-CLO</t>
  </si>
  <si>
    <t>CLO-TCO-CLO</t>
  </si>
  <si>
    <t>CAQ-EOH-CAQ</t>
  </si>
  <si>
    <t>ADZ-BGA-ADZ</t>
  </si>
  <si>
    <t>BOG-CZU-BOG</t>
  </si>
  <si>
    <t>OTRAS</t>
  </si>
  <si>
    <t>BOG-MIA-BOG</t>
  </si>
  <si>
    <t>BOG-FLL-BOG</t>
  </si>
  <si>
    <t>BOG-IAH-BOG</t>
  </si>
  <si>
    <t>MDE-MIA-MDE</t>
  </si>
  <si>
    <t>BOG-JFK-BOG</t>
  </si>
  <si>
    <t>CLO-MIA-CLO</t>
  </si>
  <si>
    <t>BOG-ORL-BOG</t>
  </si>
  <si>
    <t>MDE-FLL-MDE</t>
  </si>
  <si>
    <t>BAQ-MIA-BAQ</t>
  </si>
  <si>
    <t>CTG-MIA-CTG</t>
  </si>
  <si>
    <t>BOG-YYZ-BOG</t>
  </si>
  <si>
    <t>BOG-EWR-BOG</t>
  </si>
  <si>
    <t>CTG-FLL-CTG</t>
  </si>
  <si>
    <t>BOG-ATL-BOG</t>
  </si>
  <si>
    <t>BOG-IAD-BOG</t>
  </si>
  <si>
    <t>MDE-JFK-MDE</t>
  </si>
  <si>
    <t>AXM-FLL-AXM</t>
  </si>
  <si>
    <t>PEI-JFK-PEI</t>
  </si>
  <si>
    <t>BOG-LIM-BOG</t>
  </si>
  <si>
    <t>BOG-UIO-BOG</t>
  </si>
  <si>
    <t>BOG-CCS-BOG</t>
  </si>
  <si>
    <t>BOG-SCL-BOG</t>
  </si>
  <si>
    <t>BOG-BUE-BOG</t>
  </si>
  <si>
    <t>BOG-GYE-BOG</t>
  </si>
  <si>
    <t>BOG-SAO-BOG</t>
  </si>
  <si>
    <t>BOG-GRU-BOG</t>
  </si>
  <si>
    <t>MDE-UIO-MDE</t>
  </si>
  <si>
    <t>BOG-VLN-BOG</t>
  </si>
  <si>
    <t>BOG-RIO-BOG</t>
  </si>
  <si>
    <t>MDE-LIM-MDE</t>
  </si>
  <si>
    <t>MDE-CCS-MDE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</si>
  <si>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</si>
  <si>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</si>
  <si>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</si>
  <si>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</si>
  <si>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</si>
  <si>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</si>
  <si>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</si>
  <si>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BOG-PTY-BOG</t>
  </si>
  <si>
    <t>MDE-PTY-MDE</t>
  </si>
  <si>
    <t>BOG-MEX-BOG</t>
  </si>
  <si>
    <t>CLO-PTY-CLO</t>
  </si>
  <si>
    <t>CTG-PTY-CTG</t>
  </si>
  <si>
    <t>BAQ-PTY-BAQ</t>
  </si>
  <si>
    <t>BOG-SJO-BOG</t>
  </si>
  <si>
    <t>ADZ-PTY-ADZ</t>
  </si>
  <si>
    <t>BOG-SDQ-BOG</t>
  </si>
  <si>
    <t>BGA-PTY-BGA</t>
  </si>
  <si>
    <t>BOG-HAV-BOG</t>
  </si>
  <si>
    <t>ESTADOS UNIDOS</t>
  </si>
  <si>
    <t>CANADA</t>
  </si>
  <si>
    <t>ECUADOR</t>
  </si>
  <si>
    <t>PERU</t>
  </si>
  <si>
    <t>VENEZUELA</t>
  </si>
  <si>
    <t>CHILE</t>
  </si>
  <si>
    <t>BRASIL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</si>
  <si>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</si>
  <si>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</si>
  <si>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</si>
  <si>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</si>
  <si>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</si>
  <si>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</si>
  <si>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</si>
  <si>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</si>
  <si>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</si>
  <si>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</si>
  <si>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</si>
  <si>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</si>
  <si>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</si>
  <si>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</si>
  <si>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</si>
  <si>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ANTILLAS HOLANDESAS</t>
  </si>
  <si>
    <t>CUBA</t>
  </si>
  <si>
    <t xml:space="preserve">Información provisional.  </t>
  </si>
  <si>
    <t xml:space="preserve">Información provisional. *: Variación superior a 500%   . </t>
  </si>
  <si>
    <t>BOG-LAX-BOG</t>
  </si>
  <si>
    <t>BOG-CPQ-BOG</t>
  </si>
  <si>
    <t>BOG-AMS-BOG</t>
  </si>
  <si>
    <t>BOG-LUX-BOG</t>
  </si>
  <si>
    <t>BOG-CUR-BOG</t>
  </si>
  <si>
    <t>BOG-AUA-BOG</t>
  </si>
  <si>
    <t>PUERTO RICO</t>
  </si>
  <si>
    <t>HOLANDA</t>
  </si>
  <si>
    <t>LUXEMBURGO</t>
  </si>
  <si>
    <t>BARBADOS</t>
  </si>
  <si>
    <t>BOGOTA - ELDORADO</t>
  </si>
  <si>
    <t>RIONEGRO - JOSE M. CORDOVA</t>
  </si>
  <si>
    <t>CALI - ALFONSO BONILLA ARAGON</t>
  </si>
  <si>
    <t>CARTAGENA - RAFAEL NUQEZ</t>
  </si>
  <si>
    <t>BARRANQUILLA-E. CORTISSOZ</t>
  </si>
  <si>
    <t>BUCARAMANGA - PALONEGRO</t>
  </si>
  <si>
    <t>SAN ANDRES-GUSTAVO ROJAS PINILLA</t>
  </si>
  <si>
    <t>SANTA MARTA - SIMON BOLIVAR</t>
  </si>
  <si>
    <t>PEREIRA - MATECAÑAS</t>
  </si>
  <si>
    <t>MEDELLIN - OLAYA HERRERA</t>
  </si>
  <si>
    <t>CUCUTA - CAMILO DAZA</t>
  </si>
  <si>
    <t>MONTERIA - LOS GARZONES</t>
  </si>
  <si>
    <t>QUIBDO - EL CARAÑO</t>
  </si>
  <si>
    <t>NEIVA - BENITO SALAS</t>
  </si>
  <si>
    <t>VALLEDUPAR-ALFONSO LOPEZ P.</t>
  </si>
  <si>
    <t>ARMENIA - EL EDEN</t>
  </si>
  <si>
    <t>PASTO - ANTONIO NARIQO</t>
  </si>
  <si>
    <t>BARRANCABERMEJA-YARIGUIES</t>
  </si>
  <si>
    <t>ANTONIO ROLDAN BETANCOURT</t>
  </si>
  <si>
    <t>MANIZALES - LA NUBIA</t>
  </si>
  <si>
    <t>MORELIA</t>
  </si>
  <si>
    <t>VANGUARDIA</t>
  </si>
  <si>
    <t>IBAGUE - PERALES</t>
  </si>
  <si>
    <t>LETICIA-ALFREDO VASQUEZ COBO</t>
  </si>
  <si>
    <t>ARAUCA - SANTIAGO PEREZ QUIROZ</t>
  </si>
  <si>
    <t>POPAYAN - GMOLEON VALENCIA</t>
  </si>
  <si>
    <t>RIOHACHA-ALMIRANTE PADILLA</t>
  </si>
  <si>
    <t>GUSTAVO ARTUNDUAGA PAREDES</t>
  </si>
  <si>
    <t>PUERTO ASIS - 3 DE MAYO</t>
  </si>
  <si>
    <t>TUMACO - LA FLORIDA</t>
  </si>
  <si>
    <t>PROVIDENCIA- EL EMBRUJO</t>
  </si>
  <si>
    <t>COROZAL - LAS BRUJAS</t>
  </si>
  <si>
    <t>CARREÑO-GERMAN OLANO</t>
  </si>
  <si>
    <t>CAUCASIA- JUAN H. WHITE</t>
  </si>
  <si>
    <t>BAHIA SOLANO - JOSE C. MUTIS</t>
  </si>
  <si>
    <t>JORGE ISAACS (ANTES LA MINA)</t>
  </si>
  <si>
    <t>PUERTO INIRIDA - CESAR GAVIRIA TRUJ</t>
  </si>
  <si>
    <t>GUAPI - JUAN CASIANO</t>
  </si>
  <si>
    <t>NUQUI - REYES MURILLO</t>
  </si>
  <si>
    <t>BUENAVENTURA - GERARDO TOBAR LOPEZ</t>
  </si>
  <si>
    <t>CUMARIBO</t>
  </si>
  <si>
    <t>PUERTO BOLIVAR - PORTETE</t>
  </si>
  <si>
    <t>LA MACARENA - META</t>
  </si>
  <si>
    <t>SAN MARTIN</t>
  </si>
  <si>
    <t>MATUPA</t>
  </si>
  <si>
    <t>CARURU</t>
  </si>
  <si>
    <t>SOLANO</t>
  </si>
  <si>
    <t>MIRAFLORES - GUAVIARE</t>
  </si>
  <si>
    <t>MIRAFLORES</t>
  </si>
  <si>
    <t>LA TEBAIDA</t>
  </si>
  <si>
    <t>LAS GAVIOTAS</t>
  </si>
  <si>
    <t>GUAINIA (BARRANCO MINAS)</t>
  </si>
  <si>
    <t>BARRANCO MINAS</t>
  </si>
  <si>
    <t>REMEDIOS OTU</t>
  </si>
  <si>
    <t>PUERTO LEGUIZAMO</t>
  </si>
  <si>
    <t>TARAIRA</t>
  </si>
  <si>
    <t>LA PRIMAVERA</t>
  </si>
  <si>
    <t>CRAVO NORTE</t>
  </si>
  <si>
    <t>SARAVENA-COLONIZADORES</t>
  </si>
  <si>
    <t>Fecha Divulgación.: Abril 19/2013</t>
  </si>
  <si>
    <t xml:space="preserve">Este boletín incluye la operación de aeropuertos (pasajeros y carga) , en los cuadros 1.10 al 1.13. Estos cuadros reflejan el aeropuerto que es el origen o destino final de los pasajeros o la carga, 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</si>
</sst>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5" fillId="21" borderId="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99" fillId="0" borderId="8" applyNumberFormat="0" applyFill="0" applyAlignment="0" applyProtection="0"/>
    <xf numFmtId="0" fontId="111" fillId="0" borderId="9" applyNumberFormat="0" applyFill="0" applyAlignment="0" applyProtection="0"/>
  </cellStyleXfs>
  <cellXfs count="68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2" fillId="3" borderId="36" xfId="56" applyFont="1" applyFill="1" applyBorder="1">
      <alignment/>
      <protection/>
    </xf>
    <xf numFmtId="0" fontId="113" fillId="3" borderId="35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3" fillId="3" borderId="17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2" fillId="3" borderId="149" xfId="56" applyFont="1" applyFill="1" applyBorder="1">
      <alignment/>
      <protection/>
    </xf>
    <xf numFmtId="0" fontId="113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7" fillId="7" borderId="153" xfId="59" applyFont="1" applyFill="1" applyBorder="1">
      <alignment/>
      <protection/>
    </xf>
    <xf numFmtId="0" fontId="117" fillId="7" borderId="0" xfId="59" applyFont="1" applyFill="1">
      <alignment/>
      <protection/>
    </xf>
    <xf numFmtId="0" fontId="118" fillId="7" borderId="154" xfId="59" applyFont="1" applyFill="1" applyBorder="1" applyAlignment="1">
      <alignment/>
      <protection/>
    </xf>
    <xf numFmtId="0" fontId="119" fillId="7" borderId="141" xfId="59" applyFont="1" applyFill="1" applyBorder="1" applyAlignment="1">
      <alignment/>
      <protection/>
    </xf>
    <xf numFmtId="0" fontId="120" fillId="7" borderId="154" xfId="59" applyFont="1" applyFill="1" applyBorder="1" applyAlignment="1">
      <alignment/>
      <protection/>
    </xf>
    <xf numFmtId="0" fontId="121" fillId="7" borderId="141" xfId="59" applyFont="1" applyFill="1" applyBorder="1" applyAlignment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>
      <alignment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6" fillId="7" borderId="0" xfId="61" applyFont="1" applyFill="1" applyAlignment="1">
      <alignment horizontal="left" indent="1"/>
      <protection/>
    </xf>
    <xf numFmtId="37" fontId="127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56" applyFont="1" applyFill="1">
      <alignment/>
      <protection/>
    </xf>
    <xf numFmtId="0" fontId="132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5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6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7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3" fillId="0" borderId="17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80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1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0" fontId="40" fillId="39" borderId="182" xfId="56" applyFont="1" applyFill="1" applyBorder="1" applyAlignment="1">
      <alignment horizontal="center"/>
      <protection/>
    </xf>
    <xf numFmtId="0" fontId="40" fillId="39" borderId="183" xfId="56" applyFont="1" applyFill="1" applyBorder="1" applyAlignment="1">
      <alignment horizontal="center"/>
      <protection/>
    </xf>
    <xf numFmtId="0" fontId="138" fillId="39" borderId="18" xfId="56" applyFont="1" applyFill="1" applyBorder="1" applyAlignment="1">
      <alignment horizontal="center"/>
      <protection/>
    </xf>
    <xf numFmtId="0" fontId="138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9" fillId="37" borderId="184" xfId="45" applyNumberFormat="1" applyFont="1" applyFill="1" applyBorder="1" applyAlignment="1" applyProtection="1">
      <alignment horizontal="center"/>
      <protection/>
    </xf>
    <xf numFmtId="37" fontId="139" fillId="37" borderId="185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49" fontId="5" fillId="35" borderId="186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7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8" xfId="63" applyNumberFormat="1" applyFont="1" applyFill="1" applyBorder="1" applyAlignment="1">
      <alignment horizontal="center" vertical="center" wrapText="1"/>
      <protection/>
    </xf>
    <xf numFmtId="49" fontId="12" fillId="35" borderId="189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8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8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90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91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90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2" xfId="63" applyFont="1" applyFill="1" applyBorder="1" applyAlignment="1">
      <alignment horizontal="center" vertical="center"/>
      <protection/>
    </xf>
    <xf numFmtId="1" fontId="5" fillId="35" borderId="191" xfId="63" applyNumberFormat="1" applyFont="1" applyFill="1" applyBorder="1" applyAlignment="1">
      <alignment horizontal="center" vertical="center" wrapText="1"/>
      <protection/>
    </xf>
    <xf numFmtId="1" fontId="5" fillId="35" borderId="193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8" fillId="35" borderId="189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1" fontId="18" fillId="35" borderId="194" xfId="57" applyNumberFormat="1" applyFont="1" applyFill="1" applyBorder="1" applyAlignment="1">
      <alignment horizontal="center" vertical="center" wrapText="1"/>
      <protection/>
    </xf>
    <xf numFmtId="1" fontId="18" fillId="35" borderId="195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196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197" xfId="57" applyFont="1" applyFill="1" applyBorder="1" applyAlignment="1">
      <alignment horizontal="center"/>
      <protection/>
    </xf>
    <xf numFmtId="0" fontId="19" fillId="35" borderId="198" xfId="57" applyFont="1" applyFill="1" applyBorder="1" applyAlignment="1">
      <alignment horizontal="center"/>
      <protection/>
    </xf>
    <xf numFmtId="49" fontId="18" fillId="35" borderId="199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200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201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2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1" fontId="13" fillId="35" borderId="191" xfId="63" applyNumberFormat="1" applyFont="1" applyFill="1" applyBorder="1" applyAlignment="1">
      <alignment horizontal="center" vertical="center" wrapText="1"/>
      <protection/>
    </xf>
    <xf numFmtId="1" fontId="13" fillId="35" borderId="193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8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90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8" xfId="63" applyNumberFormat="1" applyFont="1" applyFill="1" applyBorder="1" applyAlignment="1">
      <alignment horizontal="center" vertical="center" wrapText="1"/>
      <protection/>
    </xf>
    <xf numFmtId="49" fontId="13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8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8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90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8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1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6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7" xfId="57" applyFont="1" applyFill="1" applyBorder="1" applyAlignment="1">
      <alignment horizontal="center"/>
      <protection/>
    </xf>
    <xf numFmtId="49" fontId="18" fillId="35" borderId="209" xfId="57" applyNumberFormat="1" applyFont="1" applyFill="1" applyBorder="1" applyAlignment="1">
      <alignment horizontal="center" vertical="center" wrapText="1"/>
      <protection/>
    </xf>
    <xf numFmtId="0" fontId="31" fillId="0" borderId="210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11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9" fillId="35" borderId="201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2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2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8" fillId="35" borderId="213" xfId="57" applyNumberFormat="1" applyFont="1" applyFill="1" applyBorder="1" applyAlignment="1">
      <alignment horizontal="center" vertical="center" wrapText="1"/>
      <protection/>
    </xf>
    <xf numFmtId="49" fontId="18" fillId="35" borderId="188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14" xfId="57" applyNumberFormat="1" applyFont="1" applyFill="1" applyBorder="1" applyAlignment="1">
      <alignment horizontal="center" vertical="center" wrapText="1"/>
      <protection/>
    </xf>
    <xf numFmtId="1" fontId="18" fillId="35" borderId="215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8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9" xfId="57" applyFont="1" applyFill="1" applyBorder="1" applyAlignment="1">
      <alignment horizontal="center"/>
      <protection/>
    </xf>
    <xf numFmtId="0" fontId="19" fillId="35" borderId="220" xfId="57" applyFont="1" applyFill="1" applyBorder="1" applyAlignment="1">
      <alignment horizontal="center"/>
      <protection/>
    </xf>
    <xf numFmtId="0" fontId="140" fillId="0" borderId="0" xfId="56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03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1">
      <selection activeCell="C12" sqref="C12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01" t="s">
        <v>187</v>
      </c>
      <c r="C8" s="502"/>
      <c r="E8" s="349"/>
    </row>
    <row r="9" spans="2:5" ht="23.25">
      <c r="B9" s="503" t="s">
        <v>38</v>
      </c>
      <c r="C9" s="504"/>
      <c r="E9" s="349"/>
    </row>
    <row r="10" spans="2:3" ht="15" customHeight="1">
      <c r="B10" s="505" t="s">
        <v>77</v>
      </c>
      <c r="C10" s="506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132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113</v>
      </c>
      <c r="C27" s="357" t="s">
        <v>125</v>
      </c>
      <c r="D27" s="391"/>
    </row>
    <row r="28" spans="2:4" ht="20.25" customHeight="1">
      <c r="B28" s="475" t="s">
        <v>114</v>
      </c>
      <c r="C28" s="370" t="s">
        <v>126</v>
      </c>
      <c r="D28" s="391"/>
    </row>
    <row r="29" spans="2:4" ht="20.25" customHeight="1">
      <c r="B29" s="356" t="s">
        <v>115</v>
      </c>
      <c r="C29" s="358" t="s">
        <v>127</v>
      </c>
      <c r="D29" s="391"/>
    </row>
    <row r="30" spans="2:4" ht="20.25" customHeight="1" thickBot="1">
      <c r="B30" s="476" t="s">
        <v>116</v>
      </c>
      <c r="C30" s="371" t="s">
        <v>128</v>
      </c>
      <c r="D30" s="391"/>
    </row>
    <row r="31" ht="13.5" thickTop="1"/>
    <row r="32" spans="1:3" ht="13.5">
      <c r="A32" s="384"/>
      <c r="B32" s="681" t="s">
        <v>453</v>
      </c>
      <c r="C32" s="384"/>
    </row>
    <row r="33" spans="1:3" ht="12.75">
      <c r="A33" s="384"/>
      <c r="B33" s="384"/>
      <c r="C33" s="384"/>
    </row>
    <row r="34" spans="1:3" ht="12.75">
      <c r="A34" s="384"/>
      <c r="B34" s="384"/>
      <c r="C34" s="384"/>
    </row>
    <row r="35" spans="1:3" ht="14.25">
      <c r="A35" s="384"/>
      <c r="B35" s="385"/>
      <c r="C35" s="384"/>
    </row>
    <row r="36" spans="1:3" ht="12.75">
      <c r="A36" s="384"/>
      <c r="B36" s="384"/>
      <c r="C36" s="384"/>
    </row>
    <row r="37" spans="1:3" ht="12.75">
      <c r="A37" s="384"/>
      <c r="B37" s="384"/>
      <c r="C37" s="384"/>
    </row>
    <row r="38" spans="1:3" ht="14.25">
      <c r="A38" s="384"/>
      <c r="B38" s="385"/>
      <c r="C38" s="384"/>
    </row>
    <row r="39" spans="1:3" ht="12.75">
      <c r="A39" s="384"/>
      <c r="B39" s="384"/>
      <c r="C39" s="384"/>
    </row>
    <row r="40" spans="1:3" ht="12.75">
      <c r="A40" s="384"/>
      <c r="B40" s="384"/>
      <c r="C40" s="384"/>
    </row>
    <row r="41" spans="1:3" ht="15">
      <c r="A41" s="384"/>
      <c r="B41" s="386"/>
      <c r="C41" s="384"/>
    </row>
    <row r="42" spans="1:3" ht="14.25">
      <c r="A42" s="384"/>
      <c r="B42" s="385"/>
      <c r="C42" s="384"/>
    </row>
    <row r="43" spans="1:3" ht="13.5">
      <c r="A43" s="384"/>
      <c r="B43" s="387"/>
      <c r="C43" s="384"/>
    </row>
    <row r="44" spans="1:3" ht="12.75">
      <c r="A44" s="384"/>
      <c r="B44" s="388"/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1.421875" style="186" bestFit="1" customWidth="1"/>
    <col min="5" max="5" width="10.28125" style="186" bestFit="1" customWidth="1"/>
    <col min="6" max="6" width="11.421875" style="186" bestFit="1" customWidth="1"/>
    <col min="7" max="7" width="11.421875" style="186" customWidth="1"/>
    <col min="8" max="8" width="11.421875" style="186" bestFit="1" customWidth="1"/>
    <col min="9" max="9" width="8.8515625" style="186" bestFit="1" customWidth="1"/>
    <col min="10" max="10" width="11.421875" style="186" bestFit="1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1.421875" style="186" bestFit="1" customWidth="1"/>
    <col min="15" max="15" width="10.57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47" t="s">
        <v>28</v>
      </c>
      <c r="O1" s="548"/>
      <c r="P1" s="548"/>
      <c r="Q1" s="549"/>
    </row>
    <row r="2" ht="3.75" customHeight="1" thickBot="1"/>
    <row r="3" spans="1:17" ht="24" customHeight="1" thickTop="1">
      <c r="A3" s="611" t="s">
        <v>52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</row>
    <row r="4" spans="1:17" ht="18.75" customHeight="1" thickBot="1">
      <c r="A4" s="603" t="s">
        <v>38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5"/>
    </row>
    <row r="5" spans="1:17" s="445" customFormat="1" ht="20.25" customHeight="1" thickBot="1">
      <c r="A5" s="600" t="s">
        <v>133</v>
      </c>
      <c r="B5" s="606" t="s">
        <v>36</v>
      </c>
      <c r="C5" s="607"/>
      <c r="D5" s="607"/>
      <c r="E5" s="607"/>
      <c r="F5" s="608"/>
      <c r="G5" s="608"/>
      <c r="H5" s="608"/>
      <c r="I5" s="609"/>
      <c r="J5" s="607" t="s">
        <v>35</v>
      </c>
      <c r="K5" s="607"/>
      <c r="L5" s="607"/>
      <c r="M5" s="607"/>
      <c r="N5" s="607"/>
      <c r="O5" s="607"/>
      <c r="P5" s="607"/>
      <c r="Q5" s="610"/>
    </row>
    <row r="6" spans="1:17" s="479" customFormat="1" ht="28.5" customHeight="1" thickBot="1">
      <c r="A6" s="601"/>
      <c r="B6" s="614" t="s">
        <v>191</v>
      </c>
      <c r="C6" s="615"/>
      <c r="D6" s="616"/>
      <c r="E6" s="542" t="s">
        <v>34</v>
      </c>
      <c r="F6" s="614" t="s">
        <v>192</v>
      </c>
      <c r="G6" s="615"/>
      <c r="H6" s="616"/>
      <c r="I6" s="540" t="s">
        <v>33</v>
      </c>
      <c r="J6" s="614" t="s">
        <v>193</v>
      </c>
      <c r="K6" s="615"/>
      <c r="L6" s="616"/>
      <c r="M6" s="542" t="s">
        <v>34</v>
      </c>
      <c r="N6" s="614" t="s">
        <v>194</v>
      </c>
      <c r="O6" s="615"/>
      <c r="P6" s="616"/>
      <c r="Q6" s="542" t="s">
        <v>33</v>
      </c>
    </row>
    <row r="7" spans="1:17" s="210" customFormat="1" ht="22.5" customHeight="1" thickBot="1">
      <c r="A7" s="602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202" customFormat="1" ht="18" customHeight="1" thickBot="1">
      <c r="A8" s="209" t="s">
        <v>51</v>
      </c>
      <c r="B8" s="208">
        <f>SUM(B9:B59)</f>
        <v>1332586</v>
      </c>
      <c r="C8" s="204">
        <f>SUM(C9:C59)</f>
        <v>63751</v>
      </c>
      <c r="D8" s="204">
        <f aca="true" t="shared" si="0" ref="D8:D59">C8+B8</f>
        <v>1396337</v>
      </c>
      <c r="E8" s="205">
        <f aca="true" t="shared" si="1" ref="E8:E17">D8/$D$8</f>
        <v>1</v>
      </c>
      <c r="F8" s="204">
        <f>SUM(F9:F59)</f>
        <v>1131090</v>
      </c>
      <c r="G8" s="204">
        <f>SUM(G9:G59)</f>
        <v>65966</v>
      </c>
      <c r="H8" s="204">
        <f aca="true" t="shared" si="2" ref="H8:H59">G8+F8</f>
        <v>1197056</v>
      </c>
      <c r="I8" s="207">
        <f aca="true" t="shared" si="3" ref="I8:I17">(D8/H8-1)</f>
        <v>0.16647592092600516</v>
      </c>
      <c r="J8" s="206">
        <f>SUM(J9:J59)</f>
        <v>2873666</v>
      </c>
      <c r="K8" s="204">
        <f>SUM(K9:K59)</f>
        <v>137889</v>
      </c>
      <c r="L8" s="204">
        <f aca="true" t="shared" si="4" ref="L8:L59">K8+J8</f>
        <v>3011555</v>
      </c>
      <c r="M8" s="205">
        <f aca="true" t="shared" si="5" ref="M8:M17">(L8/$L$8)</f>
        <v>1</v>
      </c>
      <c r="N8" s="204">
        <f>SUM(N9:N59)</f>
        <v>2404800</v>
      </c>
      <c r="O8" s="204">
        <f>SUM(O9:O59)</f>
        <v>146822</v>
      </c>
      <c r="P8" s="204">
        <f aca="true" t="shared" si="6" ref="P8:P59">O8+N8</f>
        <v>2551622</v>
      </c>
      <c r="Q8" s="203">
        <f aca="true" t="shared" si="7" ref="Q8:Q17">(L8/P8-1)</f>
        <v>0.18025122843430563</v>
      </c>
    </row>
    <row r="9" spans="1:17" s="187" customFormat="1" ht="18" customHeight="1" thickTop="1">
      <c r="A9" s="201" t="s">
        <v>258</v>
      </c>
      <c r="B9" s="200">
        <v>192983</v>
      </c>
      <c r="C9" s="196">
        <v>77</v>
      </c>
      <c r="D9" s="196">
        <f t="shared" si="0"/>
        <v>193060</v>
      </c>
      <c r="E9" s="199">
        <f t="shared" si="1"/>
        <v>0.13826175199826404</v>
      </c>
      <c r="F9" s="197">
        <v>149690</v>
      </c>
      <c r="G9" s="196">
        <v>280</v>
      </c>
      <c r="H9" s="196">
        <f t="shared" si="2"/>
        <v>149970</v>
      </c>
      <c r="I9" s="198">
        <f t="shared" si="3"/>
        <v>0.2873241314929653</v>
      </c>
      <c r="J9" s="197">
        <v>397589</v>
      </c>
      <c r="K9" s="196">
        <v>167</v>
      </c>
      <c r="L9" s="196">
        <f t="shared" si="4"/>
        <v>397756</v>
      </c>
      <c r="M9" s="198">
        <f t="shared" si="5"/>
        <v>0.13207661822546823</v>
      </c>
      <c r="N9" s="197">
        <v>295355</v>
      </c>
      <c r="O9" s="196">
        <v>455</v>
      </c>
      <c r="P9" s="196">
        <f t="shared" si="6"/>
        <v>295810</v>
      </c>
      <c r="Q9" s="195">
        <f t="shared" si="7"/>
        <v>0.3446333795341605</v>
      </c>
    </row>
    <row r="10" spans="1:17" s="187" customFormat="1" ht="18" customHeight="1">
      <c r="A10" s="201" t="s">
        <v>259</v>
      </c>
      <c r="B10" s="200">
        <v>134570</v>
      </c>
      <c r="C10" s="196">
        <v>117</v>
      </c>
      <c r="D10" s="196">
        <f t="shared" si="0"/>
        <v>134687</v>
      </c>
      <c r="E10" s="199">
        <f t="shared" si="1"/>
        <v>0.09645737382881067</v>
      </c>
      <c r="F10" s="197">
        <v>115848</v>
      </c>
      <c r="G10" s="196">
        <v>225</v>
      </c>
      <c r="H10" s="196">
        <f t="shared" si="2"/>
        <v>116073</v>
      </c>
      <c r="I10" s="198">
        <f t="shared" si="3"/>
        <v>0.16036459814082527</v>
      </c>
      <c r="J10" s="197">
        <v>277133</v>
      </c>
      <c r="K10" s="196">
        <v>188</v>
      </c>
      <c r="L10" s="196">
        <f t="shared" si="4"/>
        <v>277321</v>
      </c>
      <c r="M10" s="198">
        <f t="shared" si="5"/>
        <v>0.09208565010434809</v>
      </c>
      <c r="N10" s="197">
        <v>235377</v>
      </c>
      <c r="O10" s="196">
        <v>279</v>
      </c>
      <c r="P10" s="196">
        <f t="shared" si="6"/>
        <v>235656</v>
      </c>
      <c r="Q10" s="195">
        <f t="shared" si="7"/>
        <v>0.17680432494822962</v>
      </c>
    </row>
    <row r="11" spans="1:17" s="187" customFormat="1" ht="18" customHeight="1">
      <c r="A11" s="201" t="s">
        <v>260</v>
      </c>
      <c r="B11" s="200">
        <v>127116</v>
      </c>
      <c r="C11" s="196">
        <v>32</v>
      </c>
      <c r="D11" s="196">
        <f t="shared" si="0"/>
        <v>127148</v>
      </c>
      <c r="E11" s="199">
        <f t="shared" si="1"/>
        <v>0.091058247400162</v>
      </c>
      <c r="F11" s="197">
        <v>103041</v>
      </c>
      <c r="G11" s="196">
        <v>586</v>
      </c>
      <c r="H11" s="196">
        <f t="shared" si="2"/>
        <v>103627</v>
      </c>
      <c r="I11" s="198">
        <f t="shared" si="3"/>
        <v>0.22697752516236114</v>
      </c>
      <c r="J11" s="197">
        <v>285764</v>
      </c>
      <c r="K11" s="196">
        <v>2161</v>
      </c>
      <c r="L11" s="196">
        <f t="shared" si="4"/>
        <v>287925</v>
      </c>
      <c r="M11" s="198">
        <f t="shared" si="5"/>
        <v>0.0956067546500064</v>
      </c>
      <c r="N11" s="197">
        <v>231447</v>
      </c>
      <c r="O11" s="196">
        <v>2124</v>
      </c>
      <c r="P11" s="196">
        <f t="shared" si="6"/>
        <v>233571</v>
      </c>
      <c r="Q11" s="195">
        <f t="shared" si="7"/>
        <v>0.23270868386914478</v>
      </c>
    </row>
    <row r="12" spans="1:17" s="187" customFormat="1" ht="18" customHeight="1">
      <c r="A12" s="201" t="s">
        <v>261</v>
      </c>
      <c r="B12" s="200">
        <v>83435</v>
      </c>
      <c r="C12" s="196">
        <v>1888</v>
      </c>
      <c r="D12" s="196">
        <f aca="true" t="shared" si="8" ref="D12:D17">C12+B12</f>
        <v>85323</v>
      </c>
      <c r="E12" s="199">
        <f t="shared" si="1"/>
        <v>0.061104876544845546</v>
      </c>
      <c r="F12" s="197">
        <v>78901</v>
      </c>
      <c r="G12" s="196">
        <v>1695</v>
      </c>
      <c r="H12" s="196">
        <f aca="true" t="shared" si="9" ref="H12:H17">G12+F12</f>
        <v>80596</v>
      </c>
      <c r="I12" s="198">
        <f t="shared" si="3"/>
        <v>0.05865055337733893</v>
      </c>
      <c r="J12" s="197">
        <v>180282</v>
      </c>
      <c r="K12" s="196">
        <v>1921</v>
      </c>
      <c r="L12" s="196">
        <f aca="true" t="shared" si="10" ref="L12:L17">K12+J12</f>
        <v>182203</v>
      </c>
      <c r="M12" s="198">
        <f t="shared" si="5"/>
        <v>0.06050130248326861</v>
      </c>
      <c r="N12" s="197">
        <v>167463</v>
      </c>
      <c r="O12" s="196">
        <v>1867</v>
      </c>
      <c r="P12" s="196">
        <f aca="true" t="shared" si="11" ref="P12:P17">O12+N12</f>
        <v>169330</v>
      </c>
      <c r="Q12" s="195">
        <f t="shared" si="7"/>
        <v>0.07602315006200899</v>
      </c>
    </row>
    <row r="13" spans="1:17" s="187" customFormat="1" ht="18" customHeight="1">
      <c r="A13" s="201" t="s">
        <v>262</v>
      </c>
      <c r="B13" s="200">
        <v>58588</v>
      </c>
      <c r="C13" s="196">
        <v>43</v>
      </c>
      <c r="D13" s="196">
        <f t="shared" si="8"/>
        <v>58631</v>
      </c>
      <c r="E13" s="199">
        <f t="shared" si="1"/>
        <v>0.041989147319021126</v>
      </c>
      <c r="F13" s="197">
        <v>58772</v>
      </c>
      <c r="G13" s="196">
        <v>51</v>
      </c>
      <c r="H13" s="196">
        <f t="shared" si="9"/>
        <v>58823</v>
      </c>
      <c r="I13" s="198">
        <f t="shared" si="3"/>
        <v>-0.0032640293762643546</v>
      </c>
      <c r="J13" s="197">
        <v>115806</v>
      </c>
      <c r="K13" s="196">
        <v>68</v>
      </c>
      <c r="L13" s="196">
        <f t="shared" si="10"/>
        <v>115874</v>
      </c>
      <c r="M13" s="198">
        <f t="shared" si="5"/>
        <v>0.03847646813689273</v>
      </c>
      <c r="N13" s="197">
        <v>119494</v>
      </c>
      <c r="O13" s="196">
        <v>140</v>
      </c>
      <c r="P13" s="196">
        <f t="shared" si="11"/>
        <v>119634</v>
      </c>
      <c r="Q13" s="195">
        <f t="shared" si="7"/>
        <v>-0.03142919237006203</v>
      </c>
    </row>
    <row r="14" spans="1:17" s="187" customFormat="1" ht="18" customHeight="1">
      <c r="A14" s="201" t="s">
        <v>263</v>
      </c>
      <c r="B14" s="200">
        <v>50522</v>
      </c>
      <c r="C14" s="196">
        <v>0</v>
      </c>
      <c r="D14" s="196">
        <f t="shared" si="8"/>
        <v>50522</v>
      </c>
      <c r="E14" s="199">
        <f t="shared" si="1"/>
        <v>0.0361818099785367</v>
      </c>
      <c r="F14" s="197">
        <v>55782</v>
      </c>
      <c r="G14" s="196"/>
      <c r="H14" s="196">
        <f t="shared" si="9"/>
        <v>55782</v>
      </c>
      <c r="I14" s="198">
        <f t="shared" si="3"/>
        <v>-0.09429565092682224</v>
      </c>
      <c r="J14" s="197">
        <v>117006</v>
      </c>
      <c r="K14" s="196">
        <v>228</v>
      </c>
      <c r="L14" s="196">
        <f t="shared" si="10"/>
        <v>117234</v>
      </c>
      <c r="M14" s="198">
        <f t="shared" si="5"/>
        <v>0.038928062080885124</v>
      </c>
      <c r="N14" s="197">
        <v>130571</v>
      </c>
      <c r="O14" s="196">
        <v>1002</v>
      </c>
      <c r="P14" s="196">
        <f t="shared" si="11"/>
        <v>131573</v>
      </c>
      <c r="Q14" s="195">
        <f t="shared" si="7"/>
        <v>-0.10898132595593324</v>
      </c>
    </row>
    <row r="15" spans="1:17" s="187" customFormat="1" ht="18" customHeight="1">
      <c r="A15" s="201" t="s">
        <v>264</v>
      </c>
      <c r="B15" s="200">
        <v>45649</v>
      </c>
      <c r="C15" s="196">
        <v>245</v>
      </c>
      <c r="D15" s="196">
        <f t="shared" si="8"/>
        <v>45894</v>
      </c>
      <c r="E15" s="199">
        <f t="shared" si="1"/>
        <v>0.03286742383822817</v>
      </c>
      <c r="F15" s="197">
        <v>40414</v>
      </c>
      <c r="G15" s="196">
        <v>166</v>
      </c>
      <c r="H15" s="196">
        <f t="shared" si="9"/>
        <v>40580</v>
      </c>
      <c r="I15" s="198">
        <f t="shared" si="3"/>
        <v>0.130951207491375</v>
      </c>
      <c r="J15" s="197">
        <v>91901</v>
      </c>
      <c r="K15" s="196">
        <v>335</v>
      </c>
      <c r="L15" s="196">
        <f t="shared" si="10"/>
        <v>92236</v>
      </c>
      <c r="M15" s="198">
        <f t="shared" si="5"/>
        <v>0.03062736692506031</v>
      </c>
      <c r="N15" s="197">
        <v>84155</v>
      </c>
      <c r="O15" s="196">
        <v>765</v>
      </c>
      <c r="P15" s="196">
        <f t="shared" si="11"/>
        <v>84920</v>
      </c>
      <c r="Q15" s="195">
        <f t="shared" si="7"/>
        <v>0.08615167216203479</v>
      </c>
    </row>
    <row r="16" spans="1:17" s="187" customFormat="1" ht="18" customHeight="1">
      <c r="A16" s="201" t="s">
        <v>265</v>
      </c>
      <c r="B16" s="200">
        <v>44137</v>
      </c>
      <c r="C16" s="196">
        <v>7</v>
      </c>
      <c r="D16" s="196">
        <f t="shared" si="8"/>
        <v>44144</v>
      </c>
      <c r="E16" s="199">
        <f t="shared" si="1"/>
        <v>0.03161414472294296</v>
      </c>
      <c r="F16" s="197">
        <v>17195</v>
      </c>
      <c r="G16" s="196">
        <v>22</v>
      </c>
      <c r="H16" s="196">
        <f t="shared" si="9"/>
        <v>17217</v>
      </c>
      <c r="I16" s="198">
        <f t="shared" si="3"/>
        <v>1.563977464134286</v>
      </c>
      <c r="J16" s="197">
        <v>109346</v>
      </c>
      <c r="K16" s="196">
        <v>17</v>
      </c>
      <c r="L16" s="196">
        <f t="shared" si="10"/>
        <v>109363</v>
      </c>
      <c r="M16" s="198">
        <f t="shared" si="5"/>
        <v>0.036314462130029174</v>
      </c>
      <c r="N16" s="197">
        <v>39247</v>
      </c>
      <c r="O16" s="196">
        <v>126</v>
      </c>
      <c r="P16" s="196">
        <f t="shared" si="11"/>
        <v>39373</v>
      </c>
      <c r="Q16" s="195">
        <f t="shared" si="7"/>
        <v>1.7776141010337034</v>
      </c>
    </row>
    <row r="17" spans="1:17" s="187" customFormat="1" ht="18" customHeight="1">
      <c r="A17" s="201" t="s">
        <v>266</v>
      </c>
      <c r="B17" s="200">
        <v>32757</v>
      </c>
      <c r="C17" s="196">
        <v>9915</v>
      </c>
      <c r="D17" s="196">
        <f t="shared" si="8"/>
        <v>42672</v>
      </c>
      <c r="E17" s="199">
        <f t="shared" si="1"/>
        <v>0.030559957947114486</v>
      </c>
      <c r="F17" s="197">
        <v>29251</v>
      </c>
      <c r="G17" s="196">
        <v>9644</v>
      </c>
      <c r="H17" s="196">
        <f t="shared" si="9"/>
        <v>38895</v>
      </c>
      <c r="I17" s="198">
        <f t="shared" si="3"/>
        <v>0.09710759737755503</v>
      </c>
      <c r="J17" s="197">
        <v>77440</v>
      </c>
      <c r="K17" s="196">
        <v>22951</v>
      </c>
      <c r="L17" s="196">
        <f t="shared" si="10"/>
        <v>100391</v>
      </c>
      <c r="M17" s="198">
        <f t="shared" si="5"/>
        <v>0.033335270317161735</v>
      </c>
      <c r="N17" s="197">
        <v>67523</v>
      </c>
      <c r="O17" s="196">
        <v>26335</v>
      </c>
      <c r="P17" s="196">
        <f t="shared" si="11"/>
        <v>93858</v>
      </c>
      <c r="Q17" s="195">
        <f t="shared" si="7"/>
        <v>0.06960514820260388</v>
      </c>
    </row>
    <row r="18" spans="1:17" s="187" customFormat="1" ht="18" customHeight="1">
      <c r="A18" s="201" t="s">
        <v>267</v>
      </c>
      <c r="B18" s="200">
        <v>36680</v>
      </c>
      <c r="C18" s="196">
        <v>99</v>
      </c>
      <c r="D18" s="196">
        <f t="shared" si="0"/>
        <v>36779</v>
      </c>
      <c r="E18" s="199">
        <f aca="true" t="shared" si="12" ref="E18:E38">D18/$D$8</f>
        <v>0.026339630046328357</v>
      </c>
      <c r="F18" s="197">
        <v>38592</v>
      </c>
      <c r="G18" s="196">
        <v>318</v>
      </c>
      <c r="H18" s="196">
        <f t="shared" si="2"/>
        <v>38910</v>
      </c>
      <c r="I18" s="198">
        <f aca="true" t="shared" si="13" ref="I18:I38">(D18/H18-1)</f>
        <v>-0.05476741197635571</v>
      </c>
      <c r="J18" s="197">
        <v>79361</v>
      </c>
      <c r="K18" s="196">
        <v>126</v>
      </c>
      <c r="L18" s="196">
        <f t="shared" si="4"/>
        <v>79487</v>
      </c>
      <c r="M18" s="198">
        <f aca="true" t="shared" si="14" ref="M18:M38">(L18/$L$8)</f>
        <v>0.026394005754502244</v>
      </c>
      <c r="N18" s="197">
        <v>87330</v>
      </c>
      <c r="O18" s="196">
        <v>963</v>
      </c>
      <c r="P18" s="196">
        <f t="shared" si="6"/>
        <v>88293</v>
      </c>
      <c r="Q18" s="195">
        <f aca="true" t="shared" si="15" ref="Q18:Q38">(L18/P18-1)</f>
        <v>-0.09973610592006166</v>
      </c>
    </row>
    <row r="19" spans="1:17" s="187" customFormat="1" ht="18" customHeight="1">
      <c r="A19" s="201" t="s">
        <v>268</v>
      </c>
      <c r="B19" s="200">
        <v>26821</v>
      </c>
      <c r="C19" s="196">
        <v>24</v>
      </c>
      <c r="D19" s="196">
        <f aca="true" t="shared" si="16" ref="D19:D24">C19+B19</f>
        <v>26845</v>
      </c>
      <c r="E19" s="199">
        <f aca="true" t="shared" si="17" ref="E19:E24">D19/$D$8</f>
        <v>0.019225301628475074</v>
      </c>
      <c r="F19" s="197">
        <v>15380</v>
      </c>
      <c r="G19" s="196">
        <v>17</v>
      </c>
      <c r="H19" s="196">
        <f aca="true" t="shared" si="18" ref="H19:H24">G19+F19</f>
        <v>15397</v>
      </c>
      <c r="I19" s="198">
        <f aca="true" t="shared" si="19" ref="I19:I24">(D19/H19-1)</f>
        <v>0.7435214652204976</v>
      </c>
      <c r="J19" s="197">
        <v>56061</v>
      </c>
      <c r="K19" s="196">
        <v>26</v>
      </c>
      <c r="L19" s="196">
        <f aca="true" t="shared" si="20" ref="L19:L24">K19+J19</f>
        <v>56087</v>
      </c>
      <c r="M19" s="198">
        <f aca="true" t="shared" si="21" ref="M19:M24">(L19/$L$8)</f>
        <v>0.018623933482868484</v>
      </c>
      <c r="N19" s="197">
        <v>32201</v>
      </c>
      <c r="O19" s="196">
        <v>30</v>
      </c>
      <c r="P19" s="196">
        <f aca="true" t="shared" si="22" ref="P19:P24">O19+N19</f>
        <v>32231</v>
      </c>
      <c r="Q19" s="195">
        <f aca="true" t="shared" si="23" ref="Q19:Q24">(L19/P19-1)</f>
        <v>0.7401569917160498</v>
      </c>
    </row>
    <row r="20" spans="1:17" s="187" customFormat="1" ht="18" customHeight="1">
      <c r="A20" s="201" t="s">
        <v>269</v>
      </c>
      <c r="B20" s="200">
        <v>25331</v>
      </c>
      <c r="C20" s="196">
        <v>1189</v>
      </c>
      <c r="D20" s="196">
        <f t="shared" si="16"/>
        <v>26520</v>
      </c>
      <c r="E20" s="199">
        <f t="shared" si="17"/>
        <v>0.01899254979277925</v>
      </c>
      <c r="F20" s="197">
        <v>24498</v>
      </c>
      <c r="G20" s="196">
        <v>1732</v>
      </c>
      <c r="H20" s="196">
        <f t="shared" si="18"/>
        <v>26230</v>
      </c>
      <c r="I20" s="198">
        <f t="shared" si="19"/>
        <v>0.011056042699199464</v>
      </c>
      <c r="J20" s="197">
        <v>47032</v>
      </c>
      <c r="K20" s="196">
        <v>2394</v>
      </c>
      <c r="L20" s="196">
        <f t="shared" si="20"/>
        <v>49426</v>
      </c>
      <c r="M20" s="198">
        <f t="shared" si="21"/>
        <v>0.016412119320417525</v>
      </c>
      <c r="N20" s="197">
        <v>46802</v>
      </c>
      <c r="O20" s="196">
        <v>3276</v>
      </c>
      <c r="P20" s="196">
        <f t="shared" si="22"/>
        <v>50078</v>
      </c>
      <c r="Q20" s="195">
        <f t="shared" si="23"/>
        <v>-0.013019689284715863</v>
      </c>
    </row>
    <row r="21" spans="1:17" s="187" customFormat="1" ht="18" customHeight="1">
      <c r="A21" s="201" t="s">
        <v>270</v>
      </c>
      <c r="B21" s="200">
        <v>26294</v>
      </c>
      <c r="C21" s="196">
        <v>3</v>
      </c>
      <c r="D21" s="196">
        <f t="shared" si="16"/>
        <v>26297</v>
      </c>
      <c r="E21" s="199">
        <f t="shared" si="17"/>
        <v>0.018832846225517192</v>
      </c>
      <c r="F21" s="197">
        <v>28167</v>
      </c>
      <c r="G21" s="196">
        <v>4</v>
      </c>
      <c r="H21" s="196">
        <f t="shared" si="18"/>
        <v>28171</v>
      </c>
      <c r="I21" s="198">
        <f t="shared" si="19"/>
        <v>-0.0665223101771325</v>
      </c>
      <c r="J21" s="197">
        <v>54198</v>
      </c>
      <c r="K21" s="196">
        <v>101</v>
      </c>
      <c r="L21" s="196">
        <f t="shared" si="20"/>
        <v>54299</v>
      </c>
      <c r="M21" s="198">
        <f t="shared" si="21"/>
        <v>0.018030220268266724</v>
      </c>
      <c r="N21" s="197">
        <v>63406</v>
      </c>
      <c r="O21" s="196">
        <v>264</v>
      </c>
      <c r="P21" s="196">
        <f t="shared" si="22"/>
        <v>63670</v>
      </c>
      <c r="Q21" s="195">
        <f t="shared" si="23"/>
        <v>-0.14718077587560863</v>
      </c>
    </row>
    <row r="22" spans="1:17" s="187" customFormat="1" ht="18" customHeight="1">
      <c r="A22" s="201" t="s">
        <v>271</v>
      </c>
      <c r="B22" s="200">
        <v>16501</v>
      </c>
      <c r="C22" s="196">
        <v>4856</v>
      </c>
      <c r="D22" s="196">
        <f t="shared" si="16"/>
        <v>21357</v>
      </c>
      <c r="E22" s="199">
        <f t="shared" si="17"/>
        <v>0.015295018322940666</v>
      </c>
      <c r="F22" s="197">
        <v>7682</v>
      </c>
      <c r="G22" s="196">
        <v>5241</v>
      </c>
      <c r="H22" s="196">
        <f t="shared" si="18"/>
        <v>12923</v>
      </c>
      <c r="I22" s="198">
        <f t="shared" si="19"/>
        <v>0.6526348371121258</v>
      </c>
      <c r="J22" s="197">
        <v>38852</v>
      </c>
      <c r="K22" s="196">
        <v>10954</v>
      </c>
      <c r="L22" s="196">
        <f t="shared" si="20"/>
        <v>49806</v>
      </c>
      <c r="M22" s="198">
        <f t="shared" si="21"/>
        <v>0.01653829998123893</v>
      </c>
      <c r="N22" s="197">
        <v>18590</v>
      </c>
      <c r="O22" s="196">
        <v>12930</v>
      </c>
      <c r="P22" s="196">
        <f t="shared" si="22"/>
        <v>31520</v>
      </c>
      <c r="Q22" s="195">
        <f t="shared" si="23"/>
        <v>0.5801395939086293</v>
      </c>
    </row>
    <row r="23" spans="1:17" s="187" customFormat="1" ht="18" customHeight="1">
      <c r="A23" s="201" t="s">
        <v>272</v>
      </c>
      <c r="B23" s="200">
        <v>20993</v>
      </c>
      <c r="C23" s="196">
        <v>25</v>
      </c>
      <c r="D23" s="196">
        <f t="shared" si="16"/>
        <v>21018</v>
      </c>
      <c r="E23" s="199">
        <f t="shared" si="17"/>
        <v>0.01505224025432256</v>
      </c>
      <c r="F23" s="197">
        <v>11353</v>
      </c>
      <c r="G23" s="196">
        <v>27</v>
      </c>
      <c r="H23" s="196">
        <f t="shared" si="18"/>
        <v>11380</v>
      </c>
      <c r="I23" s="198">
        <f t="shared" si="19"/>
        <v>0.8469244288224955</v>
      </c>
      <c r="J23" s="197">
        <v>51595</v>
      </c>
      <c r="K23" s="196">
        <v>25</v>
      </c>
      <c r="L23" s="196">
        <f t="shared" si="20"/>
        <v>51620</v>
      </c>
      <c r="M23" s="198">
        <f t="shared" si="21"/>
        <v>0.017140646609475837</v>
      </c>
      <c r="N23" s="197">
        <v>23904</v>
      </c>
      <c r="O23" s="196">
        <v>42</v>
      </c>
      <c r="P23" s="196">
        <f t="shared" si="22"/>
        <v>23946</v>
      </c>
      <c r="Q23" s="195">
        <f t="shared" si="23"/>
        <v>1.1556836214816673</v>
      </c>
    </row>
    <row r="24" spans="1:17" s="187" customFormat="1" ht="18" customHeight="1">
      <c r="A24" s="201" t="s">
        <v>273</v>
      </c>
      <c r="B24" s="200">
        <v>20704</v>
      </c>
      <c r="C24" s="196">
        <v>0</v>
      </c>
      <c r="D24" s="196">
        <f t="shared" si="16"/>
        <v>20704</v>
      </c>
      <c r="E24" s="199">
        <f t="shared" si="17"/>
        <v>0.014827366173065671</v>
      </c>
      <c r="F24" s="197">
        <v>6906</v>
      </c>
      <c r="G24" s="196">
        <v>2</v>
      </c>
      <c r="H24" s="196">
        <f t="shared" si="18"/>
        <v>6908</v>
      </c>
      <c r="I24" s="198">
        <f t="shared" si="19"/>
        <v>1.9971048060220036</v>
      </c>
      <c r="J24" s="197">
        <v>48521</v>
      </c>
      <c r="K24" s="196">
        <v>22</v>
      </c>
      <c r="L24" s="196">
        <f t="shared" si="20"/>
        <v>48543</v>
      </c>
      <c r="M24" s="198">
        <f t="shared" si="21"/>
        <v>0.016118915311193055</v>
      </c>
      <c r="N24" s="197">
        <v>15780</v>
      </c>
      <c r="O24" s="196">
        <v>34</v>
      </c>
      <c r="P24" s="196">
        <f t="shared" si="22"/>
        <v>15814</v>
      </c>
      <c r="Q24" s="195">
        <f t="shared" si="23"/>
        <v>2.0696218540533704</v>
      </c>
    </row>
    <row r="25" spans="1:17" s="187" customFormat="1" ht="18" customHeight="1">
      <c r="A25" s="201" t="s">
        <v>274</v>
      </c>
      <c r="B25" s="200">
        <v>20553</v>
      </c>
      <c r="C25" s="196">
        <v>0</v>
      </c>
      <c r="D25" s="196">
        <f t="shared" si="0"/>
        <v>20553</v>
      </c>
      <c r="E25" s="199">
        <f t="shared" si="12"/>
        <v>0.014719226089403918</v>
      </c>
      <c r="F25" s="197">
        <v>9376</v>
      </c>
      <c r="G25" s="196">
        <v>54</v>
      </c>
      <c r="H25" s="196">
        <f t="shared" si="2"/>
        <v>9430</v>
      </c>
      <c r="I25" s="198">
        <f t="shared" si="13"/>
        <v>1.1795334040296925</v>
      </c>
      <c r="J25" s="197">
        <v>48708</v>
      </c>
      <c r="K25" s="196">
        <v>72</v>
      </c>
      <c r="L25" s="196">
        <f t="shared" si="4"/>
        <v>48780</v>
      </c>
      <c r="M25" s="198">
        <f t="shared" si="14"/>
        <v>0.01619761219702114</v>
      </c>
      <c r="N25" s="197">
        <v>20441</v>
      </c>
      <c r="O25" s="196">
        <v>182</v>
      </c>
      <c r="P25" s="196">
        <f t="shared" si="6"/>
        <v>20623</v>
      </c>
      <c r="Q25" s="195">
        <f t="shared" si="15"/>
        <v>1.365320273481065</v>
      </c>
    </row>
    <row r="26" spans="1:17" s="187" customFormat="1" ht="18" customHeight="1">
      <c r="A26" s="201" t="s">
        <v>275</v>
      </c>
      <c r="B26" s="200">
        <v>17320</v>
      </c>
      <c r="C26" s="196">
        <v>393</v>
      </c>
      <c r="D26" s="196">
        <f>C26+B26</f>
        <v>17713</v>
      </c>
      <c r="E26" s="199">
        <f t="shared" si="12"/>
        <v>0.01268533312516964</v>
      </c>
      <c r="F26" s="197">
        <v>17372</v>
      </c>
      <c r="G26" s="196">
        <v>333</v>
      </c>
      <c r="H26" s="196">
        <f>G26+F26</f>
        <v>17705</v>
      </c>
      <c r="I26" s="198">
        <f t="shared" si="13"/>
        <v>0.00045184975995482546</v>
      </c>
      <c r="J26" s="197">
        <v>32738</v>
      </c>
      <c r="K26" s="196">
        <v>746</v>
      </c>
      <c r="L26" s="196">
        <f>K26+J26</f>
        <v>33484</v>
      </c>
      <c r="M26" s="198">
        <f t="shared" si="14"/>
        <v>0.011118508544589092</v>
      </c>
      <c r="N26" s="197">
        <v>33167</v>
      </c>
      <c r="O26" s="196">
        <v>590</v>
      </c>
      <c r="P26" s="196">
        <f>O26+N26</f>
        <v>33757</v>
      </c>
      <c r="Q26" s="195">
        <f t="shared" si="15"/>
        <v>-0.00808721154130998</v>
      </c>
    </row>
    <row r="27" spans="1:17" s="187" customFormat="1" ht="18" customHeight="1">
      <c r="A27" s="201" t="s">
        <v>276</v>
      </c>
      <c r="B27" s="200">
        <v>17561</v>
      </c>
      <c r="C27" s="196">
        <v>2</v>
      </c>
      <c r="D27" s="196">
        <f>C27+B27</f>
        <v>17563</v>
      </c>
      <c r="E27" s="199">
        <f t="shared" si="12"/>
        <v>0.012577909201002336</v>
      </c>
      <c r="F27" s="197">
        <v>16853</v>
      </c>
      <c r="G27" s="196">
        <v>2</v>
      </c>
      <c r="H27" s="196">
        <f>G27+F27</f>
        <v>16855</v>
      </c>
      <c r="I27" s="198">
        <f t="shared" si="13"/>
        <v>0.042005339661821406</v>
      </c>
      <c r="J27" s="197">
        <v>36912</v>
      </c>
      <c r="K27" s="196">
        <v>8</v>
      </c>
      <c r="L27" s="196">
        <f>K27+J27</f>
        <v>36920</v>
      </c>
      <c r="M27" s="198">
        <f t="shared" si="14"/>
        <v>0.012259447361911039</v>
      </c>
      <c r="N27" s="197">
        <v>38029</v>
      </c>
      <c r="O27" s="196">
        <v>11</v>
      </c>
      <c r="P27" s="196">
        <f>O27+N27</f>
        <v>38040</v>
      </c>
      <c r="Q27" s="195">
        <f t="shared" si="15"/>
        <v>-0.029442691903259766</v>
      </c>
    </row>
    <row r="28" spans="1:17" s="187" customFormat="1" ht="18" customHeight="1">
      <c r="A28" s="201" t="s">
        <v>277</v>
      </c>
      <c r="B28" s="200">
        <v>14870</v>
      </c>
      <c r="C28" s="196">
        <v>504</v>
      </c>
      <c r="D28" s="196">
        <f>C28+B28</f>
        <v>15374</v>
      </c>
      <c r="E28" s="199">
        <f t="shared" si="12"/>
        <v>0.011010236067654154</v>
      </c>
      <c r="F28" s="197">
        <v>12030</v>
      </c>
      <c r="G28" s="196">
        <v>270</v>
      </c>
      <c r="H28" s="196">
        <f>G28+F28</f>
        <v>12300</v>
      </c>
      <c r="I28" s="198">
        <f t="shared" si="13"/>
        <v>0.24991869918699194</v>
      </c>
      <c r="J28" s="197">
        <v>33086</v>
      </c>
      <c r="K28" s="196">
        <v>1099</v>
      </c>
      <c r="L28" s="196">
        <f>K28+J28</f>
        <v>34185</v>
      </c>
      <c r="M28" s="198">
        <f t="shared" si="14"/>
        <v>0.011351278658367521</v>
      </c>
      <c r="N28" s="197">
        <v>26803</v>
      </c>
      <c r="O28" s="196">
        <v>764</v>
      </c>
      <c r="P28" s="196">
        <f>O28+N28</f>
        <v>27567</v>
      </c>
      <c r="Q28" s="195">
        <f t="shared" si="15"/>
        <v>0.24006964849276313</v>
      </c>
    </row>
    <row r="29" spans="1:17" s="187" customFormat="1" ht="18" customHeight="1">
      <c r="A29" s="201" t="s">
        <v>278</v>
      </c>
      <c r="B29" s="200">
        <v>15017</v>
      </c>
      <c r="C29" s="196">
        <v>56</v>
      </c>
      <c r="D29" s="196">
        <f t="shared" si="0"/>
        <v>15073</v>
      </c>
      <c r="E29" s="199">
        <f t="shared" si="12"/>
        <v>0.0107946720598251</v>
      </c>
      <c r="F29" s="197">
        <v>13541</v>
      </c>
      <c r="G29" s="196">
        <v>8</v>
      </c>
      <c r="H29" s="196">
        <f t="shared" si="2"/>
        <v>13549</v>
      </c>
      <c r="I29" s="198">
        <f t="shared" si="13"/>
        <v>0.11248062587644836</v>
      </c>
      <c r="J29" s="197">
        <v>29430</v>
      </c>
      <c r="K29" s="196">
        <v>132</v>
      </c>
      <c r="L29" s="196">
        <f t="shared" si="4"/>
        <v>29562</v>
      </c>
      <c r="M29" s="198">
        <f t="shared" si="14"/>
        <v>0.00981619130316398</v>
      </c>
      <c r="N29" s="197">
        <v>27501</v>
      </c>
      <c r="O29" s="196">
        <v>44</v>
      </c>
      <c r="P29" s="196">
        <f t="shared" si="6"/>
        <v>27545</v>
      </c>
      <c r="Q29" s="195">
        <f t="shared" si="15"/>
        <v>0.07322563078598665</v>
      </c>
    </row>
    <row r="30" spans="1:17" s="187" customFormat="1" ht="18" customHeight="1">
      <c r="A30" s="201" t="s">
        <v>279</v>
      </c>
      <c r="B30" s="200">
        <v>14288</v>
      </c>
      <c r="C30" s="196">
        <v>151</v>
      </c>
      <c r="D30" s="196">
        <f>C30+B30</f>
        <v>14439</v>
      </c>
      <c r="E30" s="199">
        <f t="shared" si="12"/>
        <v>0.01034062694034463</v>
      </c>
      <c r="F30" s="197">
        <v>13984</v>
      </c>
      <c r="G30" s="196">
        <v>186</v>
      </c>
      <c r="H30" s="196">
        <f>G30+F30</f>
        <v>14170</v>
      </c>
      <c r="I30" s="198">
        <f t="shared" si="13"/>
        <v>0.018983768525052902</v>
      </c>
      <c r="J30" s="197">
        <v>26939</v>
      </c>
      <c r="K30" s="196">
        <v>530</v>
      </c>
      <c r="L30" s="196">
        <f>K30+J30</f>
        <v>27469</v>
      </c>
      <c r="M30" s="198">
        <f t="shared" si="14"/>
        <v>0.009121201505534516</v>
      </c>
      <c r="N30" s="197">
        <v>26765</v>
      </c>
      <c r="O30" s="196">
        <v>375</v>
      </c>
      <c r="P30" s="196">
        <f>O30+N30</f>
        <v>27140</v>
      </c>
      <c r="Q30" s="195">
        <f t="shared" si="15"/>
        <v>0.012122328666175353</v>
      </c>
    </row>
    <row r="31" spans="1:17" s="187" customFormat="1" ht="18" customHeight="1">
      <c r="A31" s="201" t="s">
        <v>280</v>
      </c>
      <c r="B31" s="200">
        <v>13074</v>
      </c>
      <c r="C31" s="196">
        <v>0</v>
      </c>
      <c r="D31" s="196">
        <f>C31+B31</f>
        <v>13074</v>
      </c>
      <c r="E31" s="199">
        <f t="shared" si="12"/>
        <v>0.009363069230422169</v>
      </c>
      <c r="F31" s="197">
        <v>16921</v>
      </c>
      <c r="G31" s="196">
        <v>131</v>
      </c>
      <c r="H31" s="196">
        <f>G31+F31</f>
        <v>17052</v>
      </c>
      <c r="I31" s="198">
        <f t="shared" si="13"/>
        <v>-0.233286418015482</v>
      </c>
      <c r="J31" s="197">
        <v>27676</v>
      </c>
      <c r="K31" s="196">
        <v>342</v>
      </c>
      <c r="L31" s="196">
        <f>K31+J31</f>
        <v>28018</v>
      </c>
      <c r="M31" s="198">
        <f t="shared" si="14"/>
        <v>0.009303499354984385</v>
      </c>
      <c r="N31" s="197">
        <v>37491</v>
      </c>
      <c r="O31" s="196">
        <v>381</v>
      </c>
      <c r="P31" s="196">
        <f>O31+N31</f>
        <v>37872</v>
      </c>
      <c r="Q31" s="195">
        <f t="shared" si="15"/>
        <v>-0.26019222644697926</v>
      </c>
    </row>
    <row r="32" spans="1:17" s="187" customFormat="1" ht="18" customHeight="1">
      <c r="A32" s="201" t="s">
        <v>281</v>
      </c>
      <c r="B32" s="200">
        <v>11011</v>
      </c>
      <c r="C32" s="196">
        <v>67</v>
      </c>
      <c r="D32" s="196">
        <f>C32+B32</f>
        <v>11078</v>
      </c>
      <c r="E32" s="199">
        <f t="shared" si="12"/>
        <v>0.007933614879502584</v>
      </c>
      <c r="F32" s="197">
        <v>11406</v>
      </c>
      <c r="G32" s="196">
        <v>203</v>
      </c>
      <c r="H32" s="196">
        <f>G32+F32</f>
        <v>11609</v>
      </c>
      <c r="I32" s="198">
        <f t="shared" si="13"/>
        <v>-0.04574037384787666</v>
      </c>
      <c r="J32" s="197">
        <v>23792</v>
      </c>
      <c r="K32" s="196">
        <v>442</v>
      </c>
      <c r="L32" s="196">
        <f>K32+J32</f>
        <v>24234</v>
      </c>
      <c r="M32" s="198">
        <f t="shared" si="14"/>
        <v>0.008047005616699679</v>
      </c>
      <c r="N32" s="197">
        <v>25038</v>
      </c>
      <c r="O32" s="196">
        <v>924</v>
      </c>
      <c r="P32" s="196">
        <f>O32+N32</f>
        <v>25962</v>
      </c>
      <c r="Q32" s="195">
        <f t="shared" si="15"/>
        <v>-0.06655881673214703</v>
      </c>
    </row>
    <row r="33" spans="1:17" s="187" customFormat="1" ht="18" customHeight="1">
      <c r="A33" s="201" t="s">
        <v>282</v>
      </c>
      <c r="B33" s="200">
        <v>10461</v>
      </c>
      <c r="C33" s="196">
        <v>22</v>
      </c>
      <c r="D33" s="196">
        <f>C33+B33</f>
        <v>10483</v>
      </c>
      <c r="E33" s="199">
        <f t="shared" si="12"/>
        <v>0.0075074999803056135</v>
      </c>
      <c r="F33" s="197">
        <v>7532</v>
      </c>
      <c r="G33" s="196">
        <v>39</v>
      </c>
      <c r="H33" s="196">
        <f>G33+F33</f>
        <v>7571</v>
      </c>
      <c r="I33" s="198">
        <f t="shared" si="13"/>
        <v>0.38462554484216094</v>
      </c>
      <c r="J33" s="197">
        <v>24813</v>
      </c>
      <c r="K33" s="196">
        <v>30</v>
      </c>
      <c r="L33" s="196">
        <f>K33+J33</f>
        <v>24843</v>
      </c>
      <c r="M33" s="198">
        <f t="shared" si="14"/>
        <v>0.008249226728384506</v>
      </c>
      <c r="N33" s="197">
        <v>16059</v>
      </c>
      <c r="O33" s="196">
        <v>46</v>
      </c>
      <c r="P33" s="196">
        <f>O33+N33</f>
        <v>16105</v>
      </c>
      <c r="Q33" s="195">
        <f t="shared" si="15"/>
        <v>0.5425644209872711</v>
      </c>
    </row>
    <row r="34" spans="1:17" s="187" customFormat="1" ht="18" customHeight="1">
      <c r="A34" s="201" t="s">
        <v>283</v>
      </c>
      <c r="B34" s="200">
        <v>10305</v>
      </c>
      <c r="C34" s="196">
        <v>3</v>
      </c>
      <c r="D34" s="196">
        <f>C34+B34</f>
        <v>10308</v>
      </c>
      <c r="E34" s="199">
        <f t="shared" si="12"/>
        <v>0.007382172068777094</v>
      </c>
      <c r="F34" s="197">
        <v>13404</v>
      </c>
      <c r="G34" s="196">
        <v>4</v>
      </c>
      <c r="H34" s="196">
        <f>G34+F34</f>
        <v>13408</v>
      </c>
      <c r="I34" s="198">
        <f t="shared" si="13"/>
        <v>-0.23120525059665875</v>
      </c>
      <c r="J34" s="197">
        <v>22590</v>
      </c>
      <c r="K34" s="196">
        <v>249</v>
      </c>
      <c r="L34" s="196">
        <f>K34+J34</f>
        <v>22839</v>
      </c>
      <c r="M34" s="198">
        <f t="shared" si="14"/>
        <v>0.007583789769736897</v>
      </c>
      <c r="N34" s="197">
        <v>27129</v>
      </c>
      <c r="O34" s="196">
        <v>251</v>
      </c>
      <c r="P34" s="196">
        <f>O34+N34</f>
        <v>27380</v>
      </c>
      <c r="Q34" s="195">
        <f t="shared" si="15"/>
        <v>-0.16585098612125637</v>
      </c>
    </row>
    <row r="35" spans="1:17" s="187" customFormat="1" ht="18" customHeight="1">
      <c r="A35" s="201" t="s">
        <v>284</v>
      </c>
      <c r="B35" s="200">
        <v>5219</v>
      </c>
      <c r="C35" s="196">
        <v>3351</v>
      </c>
      <c r="D35" s="196">
        <f t="shared" si="0"/>
        <v>8570</v>
      </c>
      <c r="E35" s="199">
        <f t="shared" si="12"/>
        <v>0.006137486867425271</v>
      </c>
      <c r="F35" s="197">
        <v>5352</v>
      </c>
      <c r="G35" s="196">
        <v>4042</v>
      </c>
      <c r="H35" s="196">
        <f t="shared" si="2"/>
        <v>9394</v>
      </c>
      <c r="I35" s="198">
        <f t="shared" si="13"/>
        <v>-0.08771556312539919</v>
      </c>
      <c r="J35" s="197">
        <v>15324</v>
      </c>
      <c r="K35" s="196">
        <v>7793</v>
      </c>
      <c r="L35" s="196">
        <f t="shared" si="4"/>
        <v>23117</v>
      </c>
      <c r="M35" s="198">
        <f t="shared" si="14"/>
        <v>0.00767610088475887</v>
      </c>
      <c r="N35" s="197">
        <v>15460</v>
      </c>
      <c r="O35" s="196">
        <v>8611</v>
      </c>
      <c r="P35" s="196">
        <f t="shared" si="6"/>
        <v>24071</v>
      </c>
      <c r="Q35" s="195">
        <f t="shared" si="15"/>
        <v>-0.03963275310539649</v>
      </c>
    </row>
    <row r="36" spans="1:17" s="187" customFormat="1" ht="18" customHeight="1">
      <c r="A36" s="201" t="s">
        <v>285</v>
      </c>
      <c r="B36" s="200">
        <v>8180</v>
      </c>
      <c r="C36" s="196">
        <v>3</v>
      </c>
      <c r="D36" s="196">
        <f t="shared" si="0"/>
        <v>8183</v>
      </c>
      <c r="E36" s="199">
        <f t="shared" si="12"/>
        <v>0.005860333143073627</v>
      </c>
      <c r="F36" s="197">
        <v>2811</v>
      </c>
      <c r="G36" s="196">
        <v>12</v>
      </c>
      <c r="H36" s="196">
        <f t="shared" si="2"/>
        <v>2823</v>
      </c>
      <c r="I36" s="198">
        <f t="shared" si="13"/>
        <v>1.8986893375841305</v>
      </c>
      <c r="J36" s="197">
        <v>18402</v>
      </c>
      <c r="K36" s="196">
        <v>19</v>
      </c>
      <c r="L36" s="196">
        <f t="shared" si="4"/>
        <v>18421</v>
      </c>
      <c r="M36" s="198">
        <f t="shared" si="14"/>
        <v>0.006116773560502797</v>
      </c>
      <c r="N36" s="197">
        <v>6156</v>
      </c>
      <c r="O36" s="196">
        <v>61</v>
      </c>
      <c r="P36" s="196">
        <f t="shared" si="6"/>
        <v>6217</v>
      </c>
      <c r="Q36" s="195">
        <f t="shared" si="15"/>
        <v>1.9630046646292425</v>
      </c>
    </row>
    <row r="37" spans="1:17" s="187" customFormat="1" ht="18" customHeight="1">
      <c r="A37" s="201" t="s">
        <v>286</v>
      </c>
      <c r="B37" s="200">
        <v>7963</v>
      </c>
      <c r="C37" s="196">
        <v>0</v>
      </c>
      <c r="D37" s="196">
        <f t="shared" si="0"/>
        <v>7963</v>
      </c>
      <c r="E37" s="199">
        <f t="shared" si="12"/>
        <v>0.005702778054294916</v>
      </c>
      <c r="F37" s="197">
        <v>9194</v>
      </c>
      <c r="G37" s="196">
        <v>19</v>
      </c>
      <c r="H37" s="196">
        <f t="shared" si="2"/>
        <v>9213</v>
      </c>
      <c r="I37" s="198">
        <f t="shared" si="13"/>
        <v>-0.13567784652122006</v>
      </c>
      <c r="J37" s="197">
        <v>18647</v>
      </c>
      <c r="K37" s="196"/>
      <c r="L37" s="196">
        <f t="shared" si="4"/>
        <v>18647</v>
      </c>
      <c r="M37" s="198">
        <f t="shared" si="14"/>
        <v>0.006191817848254473</v>
      </c>
      <c r="N37" s="197">
        <v>20030</v>
      </c>
      <c r="O37" s="196">
        <v>41</v>
      </c>
      <c r="P37" s="196">
        <f t="shared" si="6"/>
        <v>20071</v>
      </c>
      <c r="Q37" s="195">
        <f t="shared" si="15"/>
        <v>-0.07094813412386025</v>
      </c>
    </row>
    <row r="38" spans="1:17" s="187" customFormat="1" ht="18" customHeight="1">
      <c r="A38" s="201" t="s">
        <v>287</v>
      </c>
      <c r="B38" s="200">
        <v>7611</v>
      </c>
      <c r="C38" s="196">
        <v>0</v>
      </c>
      <c r="D38" s="196">
        <f t="shared" si="0"/>
        <v>7611</v>
      </c>
      <c r="E38" s="199">
        <f t="shared" si="12"/>
        <v>0.005450689912248977</v>
      </c>
      <c r="F38" s="197">
        <v>4979</v>
      </c>
      <c r="G38" s="196">
        <v>14</v>
      </c>
      <c r="H38" s="196">
        <f t="shared" si="2"/>
        <v>4993</v>
      </c>
      <c r="I38" s="198">
        <f t="shared" si="13"/>
        <v>0.5243340676947728</v>
      </c>
      <c r="J38" s="197">
        <v>16938</v>
      </c>
      <c r="K38" s="196">
        <v>4</v>
      </c>
      <c r="L38" s="196">
        <f t="shared" si="4"/>
        <v>16942</v>
      </c>
      <c r="M38" s="198">
        <f t="shared" si="14"/>
        <v>0.0056256651464110735</v>
      </c>
      <c r="N38" s="197">
        <v>9654</v>
      </c>
      <c r="O38" s="196">
        <v>45</v>
      </c>
      <c r="P38" s="196">
        <f t="shared" si="6"/>
        <v>9699</v>
      </c>
      <c r="Q38" s="195">
        <f t="shared" si="15"/>
        <v>0.7467780183524075</v>
      </c>
    </row>
    <row r="39" spans="1:17" s="187" customFormat="1" ht="18" customHeight="1">
      <c r="A39" s="201" t="s">
        <v>288</v>
      </c>
      <c r="B39" s="200">
        <v>7340</v>
      </c>
      <c r="C39" s="196">
        <v>59</v>
      </c>
      <c r="D39" s="196">
        <f t="shared" si="0"/>
        <v>7399</v>
      </c>
      <c r="E39" s="199">
        <f aca="true" t="shared" si="24" ref="E39:E59">D39/$D$8</f>
        <v>0.005298864099425855</v>
      </c>
      <c r="F39" s="197">
        <v>8244</v>
      </c>
      <c r="G39" s="196">
        <v>28</v>
      </c>
      <c r="H39" s="196">
        <f t="shared" si="2"/>
        <v>8272</v>
      </c>
      <c r="I39" s="198">
        <f aca="true" t="shared" si="25" ref="I39:I59">(D39/H39-1)</f>
        <v>-0.10553675048355904</v>
      </c>
      <c r="J39" s="197">
        <v>13323</v>
      </c>
      <c r="K39" s="196">
        <v>98</v>
      </c>
      <c r="L39" s="196">
        <f t="shared" si="4"/>
        <v>13421</v>
      </c>
      <c r="M39" s="198">
        <f aca="true" t="shared" si="26" ref="M39:M59">(L39/$L$8)</f>
        <v>0.0044565017075896005</v>
      </c>
      <c r="N39" s="197">
        <v>15139</v>
      </c>
      <c r="O39" s="196">
        <v>49</v>
      </c>
      <c r="P39" s="196">
        <f t="shared" si="6"/>
        <v>15188</v>
      </c>
      <c r="Q39" s="195">
        <f aca="true" t="shared" si="27" ref="Q39:Q59">(L39/P39-1)</f>
        <v>-0.11634184882802212</v>
      </c>
    </row>
    <row r="40" spans="1:17" s="187" customFormat="1" ht="18" customHeight="1">
      <c r="A40" s="201" t="s">
        <v>289</v>
      </c>
      <c r="B40" s="200">
        <v>7276</v>
      </c>
      <c r="C40" s="196">
        <v>82</v>
      </c>
      <c r="D40" s="196">
        <f t="shared" si="0"/>
        <v>7358</v>
      </c>
      <c r="E40" s="199">
        <f t="shared" si="24"/>
        <v>0.0052695015601534586</v>
      </c>
      <c r="F40" s="197">
        <v>6265</v>
      </c>
      <c r="G40" s="196">
        <v>84</v>
      </c>
      <c r="H40" s="196">
        <f t="shared" si="2"/>
        <v>6349</v>
      </c>
      <c r="I40" s="198">
        <f t="shared" si="25"/>
        <v>0.158922664986612</v>
      </c>
      <c r="J40" s="197">
        <v>14948</v>
      </c>
      <c r="K40" s="196">
        <v>132</v>
      </c>
      <c r="L40" s="196">
        <f t="shared" si="4"/>
        <v>15080</v>
      </c>
      <c r="M40" s="198">
        <f t="shared" si="26"/>
        <v>0.005007379908386199</v>
      </c>
      <c r="N40" s="197">
        <v>14332</v>
      </c>
      <c r="O40" s="196">
        <v>213</v>
      </c>
      <c r="P40" s="196">
        <f t="shared" si="6"/>
        <v>14545</v>
      </c>
      <c r="Q40" s="195">
        <f t="shared" si="27"/>
        <v>0.03678239944998274</v>
      </c>
    </row>
    <row r="41" spans="1:17" s="187" customFormat="1" ht="18" customHeight="1">
      <c r="A41" s="201" t="s">
        <v>290</v>
      </c>
      <c r="B41" s="200">
        <v>6765</v>
      </c>
      <c r="C41" s="196">
        <v>0</v>
      </c>
      <c r="D41" s="196">
        <f t="shared" si="0"/>
        <v>6765</v>
      </c>
      <c r="E41" s="199">
        <f t="shared" si="24"/>
        <v>0.004844818979945386</v>
      </c>
      <c r="F41" s="197">
        <v>8347</v>
      </c>
      <c r="G41" s="196"/>
      <c r="H41" s="196">
        <f t="shared" si="2"/>
        <v>8347</v>
      </c>
      <c r="I41" s="198">
        <f t="shared" si="25"/>
        <v>-0.1895291721576614</v>
      </c>
      <c r="J41" s="197">
        <v>15148</v>
      </c>
      <c r="K41" s="196">
        <v>13</v>
      </c>
      <c r="L41" s="196">
        <f t="shared" si="4"/>
        <v>15161</v>
      </c>
      <c r="M41" s="198">
        <f t="shared" si="26"/>
        <v>0.005034276312403393</v>
      </c>
      <c r="N41" s="197">
        <v>17587</v>
      </c>
      <c r="O41" s="196">
        <v>8</v>
      </c>
      <c r="P41" s="196">
        <f t="shared" si="6"/>
        <v>17595</v>
      </c>
      <c r="Q41" s="195">
        <f t="shared" si="27"/>
        <v>-0.13833475419153174</v>
      </c>
    </row>
    <row r="42" spans="1:17" s="187" customFormat="1" ht="18" customHeight="1">
      <c r="A42" s="201" t="s">
        <v>291</v>
      </c>
      <c r="B42" s="200">
        <v>6329</v>
      </c>
      <c r="C42" s="196">
        <v>6</v>
      </c>
      <c r="D42" s="196">
        <f t="shared" si="0"/>
        <v>6335</v>
      </c>
      <c r="E42" s="199">
        <f t="shared" si="24"/>
        <v>0.004536870397332449</v>
      </c>
      <c r="F42" s="197">
        <v>4937</v>
      </c>
      <c r="G42" s="196">
        <v>10</v>
      </c>
      <c r="H42" s="196">
        <f t="shared" si="2"/>
        <v>4947</v>
      </c>
      <c r="I42" s="198">
        <f t="shared" si="25"/>
        <v>0.2805740853042247</v>
      </c>
      <c r="J42" s="197">
        <v>13415</v>
      </c>
      <c r="K42" s="196">
        <v>32</v>
      </c>
      <c r="L42" s="196">
        <f t="shared" si="4"/>
        <v>13447</v>
      </c>
      <c r="M42" s="198">
        <f t="shared" si="26"/>
        <v>0.004465135121224749</v>
      </c>
      <c r="N42" s="197">
        <v>10218</v>
      </c>
      <c r="O42" s="196">
        <v>39</v>
      </c>
      <c r="P42" s="196">
        <f t="shared" si="6"/>
        <v>10257</v>
      </c>
      <c r="Q42" s="195">
        <f t="shared" si="27"/>
        <v>0.31100711709076734</v>
      </c>
    </row>
    <row r="43" spans="1:17" s="187" customFormat="1" ht="18" customHeight="1">
      <c r="A43" s="201" t="s">
        <v>292</v>
      </c>
      <c r="B43" s="200">
        <v>5639</v>
      </c>
      <c r="C43" s="196">
        <v>29</v>
      </c>
      <c r="D43" s="196">
        <f t="shared" si="0"/>
        <v>5668</v>
      </c>
      <c r="E43" s="199">
        <f t="shared" si="24"/>
        <v>0.004059192014535173</v>
      </c>
      <c r="F43" s="197">
        <v>5130</v>
      </c>
      <c r="G43" s="196">
        <v>47</v>
      </c>
      <c r="H43" s="196">
        <f t="shared" si="2"/>
        <v>5177</v>
      </c>
      <c r="I43" s="198">
        <f t="shared" si="25"/>
        <v>0.09484257291867881</v>
      </c>
      <c r="J43" s="197">
        <v>10475</v>
      </c>
      <c r="K43" s="196">
        <v>59</v>
      </c>
      <c r="L43" s="196">
        <f t="shared" si="4"/>
        <v>10534</v>
      </c>
      <c r="M43" s="198">
        <f t="shared" si="26"/>
        <v>0.0034978607397175214</v>
      </c>
      <c r="N43" s="197">
        <v>10181</v>
      </c>
      <c r="O43" s="196">
        <v>70</v>
      </c>
      <c r="P43" s="196">
        <f t="shared" si="6"/>
        <v>10251</v>
      </c>
      <c r="Q43" s="195">
        <f t="shared" si="27"/>
        <v>0.027607062725587772</v>
      </c>
    </row>
    <row r="44" spans="1:17" s="187" customFormat="1" ht="18" customHeight="1">
      <c r="A44" s="201" t="s">
        <v>293</v>
      </c>
      <c r="B44" s="200">
        <v>5531</v>
      </c>
      <c r="C44" s="196">
        <v>85</v>
      </c>
      <c r="D44" s="196">
        <f t="shared" si="0"/>
        <v>5616</v>
      </c>
      <c r="E44" s="199">
        <f t="shared" si="24"/>
        <v>0.004021951720823841</v>
      </c>
      <c r="F44" s="197">
        <v>5590</v>
      </c>
      <c r="G44" s="196">
        <v>130</v>
      </c>
      <c r="H44" s="196">
        <f t="shared" si="2"/>
        <v>5720</v>
      </c>
      <c r="I44" s="198">
        <f t="shared" si="25"/>
        <v>-0.018181818181818188</v>
      </c>
      <c r="J44" s="197">
        <v>11362</v>
      </c>
      <c r="K44" s="196">
        <v>180</v>
      </c>
      <c r="L44" s="196">
        <f t="shared" si="4"/>
        <v>11542</v>
      </c>
      <c r="M44" s="198">
        <f t="shared" si="26"/>
        <v>0.0038325715452648215</v>
      </c>
      <c r="N44" s="197">
        <v>11674</v>
      </c>
      <c r="O44" s="196">
        <v>230</v>
      </c>
      <c r="P44" s="196">
        <f t="shared" si="6"/>
        <v>11904</v>
      </c>
      <c r="Q44" s="195">
        <f t="shared" si="27"/>
        <v>-0.030409946236559127</v>
      </c>
    </row>
    <row r="45" spans="1:17" s="187" customFormat="1" ht="18" customHeight="1">
      <c r="A45" s="201" t="s">
        <v>294</v>
      </c>
      <c r="B45" s="200">
        <v>4965</v>
      </c>
      <c r="C45" s="196">
        <v>190</v>
      </c>
      <c r="D45" s="196">
        <f t="shared" si="0"/>
        <v>5155</v>
      </c>
      <c r="E45" s="199">
        <f t="shared" si="24"/>
        <v>0.0036918021938829953</v>
      </c>
      <c r="F45" s="197">
        <v>4522</v>
      </c>
      <c r="G45" s="196">
        <v>152</v>
      </c>
      <c r="H45" s="196">
        <f t="shared" si="2"/>
        <v>4674</v>
      </c>
      <c r="I45" s="198">
        <f t="shared" si="25"/>
        <v>0.1029097133076593</v>
      </c>
      <c r="J45" s="197">
        <v>9434</v>
      </c>
      <c r="K45" s="196">
        <v>243</v>
      </c>
      <c r="L45" s="196">
        <f t="shared" si="4"/>
        <v>9677</v>
      </c>
      <c r="M45" s="198">
        <f t="shared" si="26"/>
        <v>0.0032132901441281995</v>
      </c>
      <c r="N45" s="197">
        <v>8799</v>
      </c>
      <c r="O45" s="196">
        <v>288</v>
      </c>
      <c r="P45" s="196">
        <f t="shared" si="6"/>
        <v>9087</v>
      </c>
      <c r="Q45" s="195">
        <f t="shared" si="27"/>
        <v>0.06492791900517214</v>
      </c>
    </row>
    <row r="46" spans="1:17" s="187" customFormat="1" ht="18" customHeight="1">
      <c r="A46" s="201" t="s">
        <v>295</v>
      </c>
      <c r="B46" s="200">
        <v>5114</v>
      </c>
      <c r="C46" s="196">
        <v>16</v>
      </c>
      <c r="D46" s="196">
        <f t="shared" si="0"/>
        <v>5130</v>
      </c>
      <c r="E46" s="199">
        <f t="shared" si="24"/>
        <v>0.003673898206521778</v>
      </c>
      <c r="F46" s="197">
        <v>4390</v>
      </c>
      <c r="G46" s="196">
        <v>8</v>
      </c>
      <c r="H46" s="196">
        <f t="shared" si="2"/>
        <v>4398</v>
      </c>
      <c r="I46" s="198">
        <f t="shared" si="25"/>
        <v>0.16643929058663032</v>
      </c>
      <c r="J46" s="197">
        <v>11321</v>
      </c>
      <c r="K46" s="196">
        <v>44</v>
      </c>
      <c r="L46" s="196">
        <f t="shared" si="4"/>
        <v>11365</v>
      </c>
      <c r="M46" s="198">
        <f t="shared" si="26"/>
        <v>0.0037737979216716944</v>
      </c>
      <c r="N46" s="197">
        <v>9846</v>
      </c>
      <c r="O46" s="196">
        <v>30</v>
      </c>
      <c r="P46" s="196">
        <f t="shared" si="6"/>
        <v>9876</v>
      </c>
      <c r="Q46" s="195">
        <f t="shared" si="27"/>
        <v>0.15076954232482787</v>
      </c>
    </row>
    <row r="47" spans="1:17" s="187" customFormat="1" ht="18" customHeight="1">
      <c r="A47" s="201" t="s">
        <v>296</v>
      </c>
      <c r="B47" s="200">
        <v>5076</v>
      </c>
      <c r="C47" s="196">
        <v>15</v>
      </c>
      <c r="D47" s="196">
        <f t="shared" si="0"/>
        <v>5091</v>
      </c>
      <c r="E47" s="199">
        <f t="shared" si="24"/>
        <v>0.0036459679862382794</v>
      </c>
      <c r="F47" s="197">
        <v>4862</v>
      </c>
      <c r="G47" s="196">
        <v>2</v>
      </c>
      <c r="H47" s="196">
        <f t="shared" si="2"/>
        <v>4864</v>
      </c>
      <c r="I47" s="198">
        <f t="shared" si="25"/>
        <v>0.04666940789473695</v>
      </c>
      <c r="J47" s="197">
        <v>10083</v>
      </c>
      <c r="K47" s="196">
        <v>24</v>
      </c>
      <c r="L47" s="196">
        <f t="shared" si="4"/>
        <v>10107</v>
      </c>
      <c r="M47" s="198">
        <f t="shared" si="26"/>
        <v>0.0033560735234787345</v>
      </c>
      <c r="N47" s="197">
        <v>9174</v>
      </c>
      <c r="O47" s="196">
        <v>8</v>
      </c>
      <c r="P47" s="196">
        <f t="shared" si="6"/>
        <v>9182</v>
      </c>
      <c r="Q47" s="195">
        <f t="shared" si="27"/>
        <v>0.10074057939446734</v>
      </c>
    </row>
    <row r="48" spans="1:17" s="187" customFormat="1" ht="18" customHeight="1">
      <c r="A48" s="201" t="s">
        <v>297</v>
      </c>
      <c r="B48" s="200">
        <v>5084</v>
      </c>
      <c r="C48" s="196">
        <v>0</v>
      </c>
      <c r="D48" s="196">
        <f t="shared" si="0"/>
        <v>5084</v>
      </c>
      <c r="E48" s="199">
        <f t="shared" si="24"/>
        <v>0.0036409548697771384</v>
      </c>
      <c r="F48" s="197">
        <v>5290</v>
      </c>
      <c r="G48" s="196">
        <v>14</v>
      </c>
      <c r="H48" s="196">
        <f t="shared" si="2"/>
        <v>5304</v>
      </c>
      <c r="I48" s="198">
        <f t="shared" si="25"/>
        <v>-0.041478129713423795</v>
      </c>
      <c r="J48" s="197">
        <v>11639</v>
      </c>
      <c r="K48" s="196"/>
      <c r="L48" s="196">
        <f t="shared" si="4"/>
        <v>11639</v>
      </c>
      <c r="M48" s="198">
        <f t="shared" si="26"/>
        <v>0.0038647808192113376</v>
      </c>
      <c r="N48" s="197">
        <v>10566</v>
      </c>
      <c r="O48" s="196">
        <v>14</v>
      </c>
      <c r="P48" s="196">
        <f t="shared" si="6"/>
        <v>10580</v>
      </c>
      <c r="Q48" s="195">
        <f t="shared" si="27"/>
        <v>0.10009451795841207</v>
      </c>
    </row>
    <row r="49" spans="1:17" s="187" customFormat="1" ht="18" customHeight="1">
      <c r="A49" s="466" t="s">
        <v>298</v>
      </c>
      <c r="B49" s="467">
        <v>4882</v>
      </c>
      <c r="C49" s="468">
        <v>24</v>
      </c>
      <c r="D49" s="468">
        <f t="shared" si="0"/>
        <v>4906</v>
      </c>
      <c r="E49" s="469">
        <f t="shared" si="24"/>
        <v>0.0035134784797652713</v>
      </c>
      <c r="F49" s="470">
        <v>5340</v>
      </c>
      <c r="G49" s="468">
        <v>9</v>
      </c>
      <c r="H49" s="468">
        <f t="shared" si="2"/>
        <v>5349</v>
      </c>
      <c r="I49" s="471">
        <f t="shared" si="25"/>
        <v>-0.08281921854552254</v>
      </c>
      <c r="J49" s="470">
        <v>10267</v>
      </c>
      <c r="K49" s="468">
        <v>27</v>
      </c>
      <c r="L49" s="468">
        <f t="shared" si="4"/>
        <v>10294</v>
      </c>
      <c r="M49" s="471">
        <f t="shared" si="26"/>
        <v>0.003418167690777688</v>
      </c>
      <c r="N49" s="470">
        <v>11333</v>
      </c>
      <c r="O49" s="468">
        <v>36</v>
      </c>
      <c r="P49" s="468">
        <f t="shared" si="6"/>
        <v>11369</v>
      </c>
      <c r="Q49" s="472">
        <f t="shared" si="27"/>
        <v>-0.09455536986542357</v>
      </c>
    </row>
    <row r="50" spans="1:17" s="187" customFormat="1" ht="18" customHeight="1">
      <c r="A50" s="201" t="s">
        <v>299</v>
      </c>
      <c r="B50" s="200">
        <v>4356</v>
      </c>
      <c r="C50" s="196">
        <v>22</v>
      </c>
      <c r="D50" s="196">
        <f t="shared" si="0"/>
        <v>4378</v>
      </c>
      <c r="E50" s="199">
        <f t="shared" si="24"/>
        <v>0.0031353462666963636</v>
      </c>
      <c r="F50" s="197">
        <v>3521</v>
      </c>
      <c r="G50" s="196">
        <v>12</v>
      </c>
      <c r="H50" s="196">
        <f t="shared" si="2"/>
        <v>3533</v>
      </c>
      <c r="I50" s="198">
        <f t="shared" si="25"/>
        <v>0.23917350693461636</v>
      </c>
      <c r="J50" s="197">
        <v>10465</v>
      </c>
      <c r="K50" s="196">
        <v>54</v>
      </c>
      <c r="L50" s="196">
        <f t="shared" si="4"/>
        <v>10519</v>
      </c>
      <c r="M50" s="198">
        <f t="shared" si="26"/>
        <v>0.0034928799241587816</v>
      </c>
      <c r="N50" s="197">
        <v>8902</v>
      </c>
      <c r="O50" s="196">
        <v>48</v>
      </c>
      <c r="P50" s="196">
        <f t="shared" si="6"/>
        <v>8950</v>
      </c>
      <c r="Q50" s="195">
        <f t="shared" si="27"/>
        <v>0.17530726256983242</v>
      </c>
    </row>
    <row r="51" spans="1:17" s="187" customFormat="1" ht="18" customHeight="1">
      <c r="A51" s="201" t="s">
        <v>300</v>
      </c>
      <c r="B51" s="200">
        <v>2637</v>
      </c>
      <c r="C51" s="196">
        <v>1544</v>
      </c>
      <c r="D51" s="196">
        <f t="shared" si="0"/>
        <v>4181</v>
      </c>
      <c r="E51" s="199">
        <f t="shared" si="24"/>
        <v>0.0029942628462899714</v>
      </c>
      <c r="F51" s="197">
        <v>1499</v>
      </c>
      <c r="G51" s="196">
        <v>3301</v>
      </c>
      <c r="H51" s="196">
        <f t="shared" si="2"/>
        <v>4800</v>
      </c>
      <c r="I51" s="198">
        <f t="shared" si="25"/>
        <v>-0.12895833333333329</v>
      </c>
      <c r="J51" s="197">
        <v>5633</v>
      </c>
      <c r="K51" s="196">
        <v>3502</v>
      </c>
      <c r="L51" s="196">
        <f t="shared" si="4"/>
        <v>9135</v>
      </c>
      <c r="M51" s="198">
        <f t="shared" si="26"/>
        <v>0.003033316675272409</v>
      </c>
      <c r="N51" s="197">
        <v>3477</v>
      </c>
      <c r="O51" s="196">
        <v>7019</v>
      </c>
      <c r="P51" s="196">
        <f t="shared" si="6"/>
        <v>10496</v>
      </c>
      <c r="Q51" s="195">
        <f t="shared" si="27"/>
        <v>-0.1296684451219512</v>
      </c>
    </row>
    <row r="52" spans="1:17" s="187" customFormat="1" ht="18" customHeight="1">
      <c r="A52" s="201" t="s">
        <v>301</v>
      </c>
      <c r="B52" s="200">
        <v>1037</v>
      </c>
      <c r="C52" s="196">
        <v>3077</v>
      </c>
      <c r="D52" s="196">
        <f t="shared" si="0"/>
        <v>4114</v>
      </c>
      <c r="E52" s="199">
        <f t="shared" si="24"/>
        <v>0.0029462801601619092</v>
      </c>
      <c r="F52" s="197">
        <v>937</v>
      </c>
      <c r="G52" s="196">
        <v>2799</v>
      </c>
      <c r="H52" s="196">
        <f t="shared" si="2"/>
        <v>3736</v>
      </c>
      <c r="I52" s="198">
        <f t="shared" si="25"/>
        <v>0.10117773019271947</v>
      </c>
      <c r="J52" s="197">
        <v>2445</v>
      </c>
      <c r="K52" s="196">
        <v>5346</v>
      </c>
      <c r="L52" s="196">
        <f t="shared" si="4"/>
        <v>7791</v>
      </c>
      <c r="M52" s="198">
        <f t="shared" si="26"/>
        <v>0.002587035601209342</v>
      </c>
      <c r="N52" s="197">
        <v>2067</v>
      </c>
      <c r="O52" s="196">
        <v>5228</v>
      </c>
      <c r="P52" s="196">
        <f t="shared" si="6"/>
        <v>7295</v>
      </c>
      <c r="Q52" s="195">
        <f t="shared" si="27"/>
        <v>0.06799177518848531</v>
      </c>
    </row>
    <row r="53" spans="1:17" s="187" customFormat="1" ht="18" customHeight="1">
      <c r="A53" s="201" t="s">
        <v>302</v>
      </c>
      <c r="B53" s="200">
        <v>3394</v>
      </c>
      <c r="C53" s="196">
        <v>547</v>
      </c>
      <c r="D53" s="196">
        <f t="shared" si="0"/>
        <v>3941</v>
      </c>
      <c r="E53" s="199">
        <f t="shared" si="24"/>
        <v>0.002822384567622286</v>
      </c>
      <c r="F53" s="197">
        <v>2593</v>
      </c>
      <c r="G53" s="196">
        <v>676</v>
      </c>
      <c r="H53" s="196">
        <f t="shared" si="2"/>
        <v>3269</v>
      </c>
      <c r="I53" s="198">
        <f t="shared" si="25"/>
        <v>0.20556745182012848</v>
      </c>
      <c r="J53" s="197">
        <v>6002</v>
      </c>
      <c r="K53" s="196">
        <v>998</v>
      </c>
      <c r="L53" s="196">
        <f t="shared" si="4"/>
        <v>7000</v>
      </c>
      <c r="M53" s="198">
        <f t="shared" si="26"/>
        <v>0.0023243805940784744</v>
      </c>
      <c r="N53" s="197">
        <v>4704</v>
      </c>
      <c r="O53" s="196">
        <v>1156</v>
      </c>
      <c r="P53" s="196">
        <f t="shared" si="6"/>
        <v>5860</v>
      </c>
      <c r="Q53" s="195">
        <f t="shared" si="27"/>
        <v>0.1945392491467577</v>
      </c>
    </row>
    <row r="54" spans="1:17" s="187" customFormat="1" ht="18" customHeight="1">
      <c r="A54" s="466" t="s">
        <v>303</v>
      </c>
      <c r="B54" s="467">
        <v>3185</v>
      </c>
      <c r="C54" s="468">
        <v>0</v>
      </c>
      <c r="D54" s="468">
        <f t="shared" si="0"/>
        <v>3185</v>
      </c>
      <c r="E54" s="469">
        <f t="shared" si="24"/>
        <v>0.0022809679898190766</v>
      </c>
      <c r="F54" s="470">
        <v>3249</v>
      </c>
      <c r="G54" s="468">
        <v>21</v>
      </c>
      <c r="H54" s="468">
        <f t="shared" si="2"/>
        <v>3270</v>
      </c>
      <c r="I54" s="471">
        <f t="shared" si="25"/>
        <v>-0.025993883792048922</v>
      </c>
      <c r="J54" s="470">
        <v>5560</v>
      </c>
      <c r="K54" s="468"/>
      <c r="L54" s="468">
        <f t="shared" si="4"/>
        <v>5560</v>
      </c>
      <c r="M54" s="471">
        <f t="shared" si="26"/>
        <v>0.0018462223004394739</v>
      </c>
      <c r="N54" s="470">
        <v>5779</v>
      </c>
      <c r="O54" s="468">
        <v>62</v>
      </c>
      <c r="P54" s="468">
        <f t="shared" si="6"/>
        <v>5841</v>
      </c>
      <c r="Q54" s="472">
        <f t="shared" si="27"/>
        <v>-0.04810820065057353</v>
      </c>
    </row>
    <row r="55" spans="1:17" s="187" customFormat="1" ht="18" customHeight="1">
      <c r="A55" s="201" t="s">
        <v>304</v>
      </c>
      <c r="B55" s="200">
        <v>2556</v>
      </c>
      <c r="C55" s="196">
        <v>66</v>
      </c>
      <c r="D55" s="196">
        <f t="shared" si="0"/>
        <v>2622</v>
      </c>
      <c r="E55" s="199">
        <f t="shared" si="24"/>
        <v>0.0018777701944444644</v>
      </c>
      <c r="F55" s="197">
        <v>2878</v>
      </c>
      <c r="G55" s="196">
        <v>10</v>
      </c>
      <c r="H55" s="196">
        <f t="shared" si="2"/>
        <v>2888</v>
      </c>
      <c r="I55" s="198">
        <f t="shared" si="25"/>
        <v>-0.09210526315789469</v>
      </c>
      <c r="J55" s="197">
        <v>5209</v>
      </c>
      <c r="K55" s="196">
        <v>85</v>
      </c>
      <c r="L55" s="196">
        <f t="shared" si="4"/>
        <v>5294</v>
      </c>
      <c r="M55" s="198">
        <f t="shared" si="26"/>
        <v>0.001757895837864492</v>
      </c>
      <c r="N55" s="197">
        <v>6159</v>
      </c>
      <c r="O55" s="196">
        <v>78</v>
      </c>
      <c r="P55" s="196">
        <f t="shared" si="6"/>
        <v>6237</v>
      </c>
      <c r="Q55" s="195">
        <f t="shared" si="27"/>
        <v>-0.1511944845278178</v>
      </c>
    </row>
    <row r="56" spans="1:17" s="187" customFormat="1" ht="18" customHeight="1">
      <c r="A56" s="201" t="s">
        <v>305</v>
      </c>
      <c r="B56" s="200">
        <v>2372</v>
      </c>
      <c r="C56" s="196">
        <v>15</v>
      </c>
      <c r="D56" s="196">
        <f t="shared" si="0"/>
        <v>2387</v>
      </c>
      <c r="E56" s="199">
        <f t="shared" si="24"/>
        <v>0.0017094727132490222</v>
      </c>
      <c r="F56" s="197">
        <v>2442</v>
      </c>
      <c r="G56" s="196"/>
      <c r="H56" s="196">
        <f t="shared" si="2"/>
        <v>2442</v>
      </c>
      <c r="I56" s="198">
        <f t="shared" si="25"/>
        <v>-0.022522522522522515</v>
      </c>
      <c r="J56" s="197">
        <v>4379</v>
      </c>
      <c r="K56" s="196">
        <v>24</v>
      </c>
      <c r="L56" s="196">
        <f t="shared" si="4"/>
        <v>4403</v>
      </c>
      <c r="M56" s="198">
        <f t="shared" si="26"/>
        <v>0.0014620353936753603</v>
      </c>
      <c r="N56" s="197">
        <v>4239</v>
      </c>
      <c r="O56" s="196"/>
      <c r="P56" s="196">
        <f t="shared" si="6"/>
        <v>4239</v>
      </c>
      <c r="Q56" s="195">
        <f t="shared" si="27"/>
        <v>0.03868836989856095</v>
      </c>
    </row>
    <row r="57" spans="1:17" s="187" customFormat="1" ht="18" customHeight="1">
      <c r="A57" s="201" t="s">
        <v>306</v>
      </c>
      <c r="B57" s="200">
        <v>1176</v>
      </c>
      <c r="C57" s="196">
        <v>1185</v>
      </c>
      <c r="D57" s="196">
        <f t="shared" si="0"/>
        <v>2361</v>
      </c>
      <c r="E57" s="199">
        <f t="shared" si="24"/>
        <v>0.0016908525663933563</v>
      </c>
      <c r="F57" s="197">
        <v>1217</v>
      </c>
      <c r="G57" s="196">
        <v>1335</v>
      </c>
      <c r="H57" s="196">
        <f t="shared" si="2"/>
        <v>2552</v>
      </c>
      <c r="I57" s="198">
        <f t="shared" si="25"/>
        <v>-0.07484326018808773</v>
      </c>
      <c r="J57" s="197">
        <v>2958</v>
      </c>
      <c r="K57" s="196">
        <v>2782</v>
      </c>
      <c r="L57" s="196">
        <f t="shared" si="4"/>
        <v>5740</v>
      </c>
      <c r="M57" s="198">
        <f t="shared" si="26"/>
        <v>0.001905992087144349</v>
      </c>
      <c r="N57" s="197">
        <v>2837</v>
      </c>
      <c r="O57" s="196">
        <v>3338</v>
      </c>
      <c r="P57" s="196">
        <f t="shared" si="6"/>
        <v>6175</v>
      </c>
      <c r="Q57" s="195">
        <f t="shared" si="27"/>
        <v>-0.07044534412955461</v>
      </c>
    </row>
    <row r="58" spans="1:17" s="187" customFormat="1" ht="18" customHeight="1">
      <c r="A58" s="201" t="s">
        <v>307</v>
      </c>
      <c r="B58" s="200">
        <v>1719</v>
      </c>
      <c r="C58" s="196">
        <v>1</v>
      </c>
      <c r="D58" s="196">
        <f t="shared" si="0"/>
        <v>1720</v>
      </c>
      <c r="E58" s="199">
        <f t="shared" si="24"/>
        <v>0.0012317943304517463</v>
      </c>
      <c r="F58" s="197">
        <v>1434</v>
      </c>
      <c r="G58" s="196">
        <v>2</v>
      </c>
      <c r="H58" s="196">
        <f t="shared" si="2"/>
        <v>1436</v>
      </c>
      <c r="I58" s="198">
        <f t="shared" si="25"/>
        <v>0.1977715877437325</v>
      </c>
      <c r="J58" s="197">
        <v>3854</v>
      </c>
      <c r="K58" s="196">
        <v>41</v>
      </c>
      <c r="L58" s="196">
        <f t="shared" si="4"/>
        <v>3895</v>
      </c>
      <c r="M58" s="198">
        <f t="shared" si="26"/>
        <v>0.0012933517734193796</v>
      </c>
      <c r="N58" s="197">
        <v>3955</v>
      </c>
      <c r="O58" s="196">
        <v>15</v>
      </c>
      <c r="P58" s="196">
        <f t="shared" si="6"/>
        <v>3970</v>
      </c>
      <c r="Q58" s="195">
        <f t="shared" si="27"/>
        <v>-0.018891687657430767</v>
      </c>
    </row>
    <row r="59" spans="1:17" s="187" customFormat="1" ht="18" customHeight="1" thickBot="1">
      <c r="A59" s="194" t="s">
        <v>308</v>
      </c>
      <c r="B59" s="193">
        <v>129639</v>
      </c>
      <c r="C59" s="189">
        <v>33716</v>
      </c>
      <c r="D59" s="189">
        <f t="shared" si="0"/>
        <v>163355</v>
      </c>
      <c r="E59" s="192">
        <f t="shared" si="24"/>
        <v>0.1169882342156657</v>
      </c>
      <c r="F59" s="190">
        <v>112176</v>
      </c>
      <c r="G59" s="189">
        <v>31999</v>
      </c>
      <c r="H59" s="189">
        <f t="shared" si="2"/>
        <v>144175</v>
      </c>
      <c r="I59" s="191">
        <f t="shared" si="25"/>
        <v>0.1330327726720999</v>
      </c>
      <c r="J59" s="190">
        <v>291864</v>
      </c>
      <c r="K59" s="189">
        <v>71055</v>
      </c>
      <c r="L59" s="189">
        <f t="shared" si="4"/>
        <v>362919</v>
      </c>
      <c r="M59" s="191">
        <f t="shared" si="26"/>
        <v>0.12050884011748084</v>
      </c>
      <c r="N59" s="190">
        <v>245464</v>
      </c>
      <c r="O59" s="189">
        <v>65935</v>
      </c>
      <c r="P59" s="189">
        <f t="shared" si="6"/>
        <v>311399</v>
      </c>
      <c r="Q59" s="188">
        <f t="shared" si="27"/>
        <v>0.16544690252698313</v>
      </c>
    </row>
    <row r="60" ht="15" thickTop="1">
      <c r="A60" s="121" t="s">
        <v>49</v>
      </c>
    </row>
    <row r="61" ht="14.25" customHeight="1">
      <c r="A61" s="94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60:Q65536 I60:I65536 I3 Q3">
    <cfRule type="cellIs" priority="2" dxfId="100" operator="lessThan" stopIfTrue="1">
      <formula>0</formula>
    </cfRule>
  </conditionalFormatting>
  <conditionalFormatting sqref="Q8:Q59 I8:I59">
    <cfRule type="cellIs" priority="3" dxfId="100" operator="lessThan" stopIfTrue="1">
      <formula>0</formula>
    </cfRule>
    <cfRule type="cellIs" priority="4" dxfId="102" operator="greaterThanOrEqual" stopIfTrue="1">
      <formula>0</formula>
    </cfRule>
  </conditionalFormatting>
  <conditionalFormatting sqref="I5 Q5">
    <cfRule type="cellIs" priority="1" dxfId="100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3"/>
  <sheetViews>
    <sheetView showGridLines="0" zoomScale="88" zoomScaleNormal="88" zoomScalePageLayoutView="0" workbookViewId="0" topLeftCell="A1">
      <selection activeCell="N9" sqref="N9:O41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7109375" style="186" bestFit="1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20" t="s">
        <v>28</v>
      </c>
      <c r="O1" s="621"/>
      <c r="P1" s="621"/>
      <c r="Q1" s="622"/>
    </row>
    <row r="2" ht="3.75" customHeight="1" thickBot="1"/>
    <row r="3" spans="1:17" ht="24" customHeight="1" thickTop="1">
      <c r="A3" s="611" t="s">
        <v>54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</row>
    <row r="4" spans="1:17" ht="23.25" customHeight="1" thickBot="1">
      <c r="A4" s="603" t="s">
        <v>38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5"/>
    </row>
    <row r="5" spans="1:17" s="211" customFormat="1" ht="20.25" customHeight="1" thickBot="1">
      <c r="A5" s="617" t="s">
        <v>133</v>
      </c>
      <c r="B5" s="623" t="s">
        <v>36</v>
      </c>
      <c r="C5" s="624"/>
      <c r="D5" s="624"/>
      <c r="E5" s="624"/>
      <c r="F5" s="625"/>
      <c r="G5" s="625"/>
      <c r="H5" s="625"/>
      <c r="I5" s="626"/>
      <c r="J5" s="624" t="s">
        <v>35</v>
      </c>
      <c r="K5" s="624"/>
      <c r="L5" s="624"/>
      <c r="M5" s="624"/>
      <c r="N5" s="624"/>
      <c r="O5" s="624"/>
      <c r="P5" s="624"/>
      <c r="Q5" s="627"/>
    </row>
    <row r="6" spans="1:17" s="479" customFormat="1" ht="28.5" customHeight="1" thickBot="1">
      <c r="A6" s="618"/>
      <c r="B6" s="614" t="s">
        <v>191</v>
      </c>
      <c r="C6" s="615"/>
      <c r="D6" s="616"/>
      <c r="E6" s="542" t="s">
        <v>34</v>
      </c>
      <c r="F6" s="614" t="s">
        <v>192</v>
      </c>
      <c r="G6" s="615"/>
      <c r="H6" s="616"/>
      <c r="I6" s="540" t="s">
        <v>33</v>
      </c>
      <c r="J6" s="614" t="s">
        <v>193</v>
      </c>
      <c r="K6" s="615"/>
      <c r="L6" s="616"/>
      <c r="M6" s="542" t="s">
        <v>34</v>
      </c>
      <c r="N6" s="614" t="s">
        <v>194</v>
      </c>
      <c r="O6" s="615"/>
      <c r="P6" s="616"/>
      <c r="Q6" s="542" t="s">
        <v>33</v>
      </c>
    </row>
    <row r="7" spans="1:17" s="210" customFormat="1" ht="22.5" customHeight="1" thickBot="1">
      <c r="A7" s="619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212" customFormat="1" ht="18" customHeight="1" thickBot="1">
      <c r="A8" s="219" t="s">
        <v>51</v>
      </c>
      <c r="B8" s="218">
        <f>SUM(B9:B41)</f>
        <v>9939.675999999996</v>
      </c>
      <c r="C8" s="214">
        <f>SUM(C9:C41)</f>
        <v>1286.9309999999991</v>
      </c>
      <c r="D8" s="214">
        <f aca="true" t="shared" si="0" ref="D8:D14">C8+B8</f>
        <v>11226.606999999995</v>
      </c>
      <c r="E8" s="215">
        <f aca="true" t="shared" si="1" ref="E8:E14">D8/$D$8</f>
        <v>1</v>
      </c>
      <c r="F8" s="214">
        <f>SUM(F9:F41)</f>
        <v>9720.685</v>
      </c>
      <c r="G8" s="214">
        <f>SUM(G9:G41)</f>
        <v>1309.3049999999994</v>
      </c>
      <c r="H8" s="214">
        <f aca="true" t="shared" si="2" ref="H8:H14">G8+F8</f>
        <v>11029.989999999998</v>
      </c>
      <c r="I8" s="217">
        <f aca="true" t="shared" si="3" ref="I8:I14">(D8/H8-1)</f>
        <v>0.017825673459359148</v>
      </c>
      <c r="J8" s="216">
        <f>SUM(J9:J41)</f>
        <v>19744.215</v>
      </c>
      <c r="K8" s="214">
        <f>SUM(K9:K41)</f>
        <v>2438.3009999999895</v>
      </c>
      <c r="L8" s="214">
        <f aca="true" t="shared" si="4" ref="L8:L14">K8+J8</f>
        <v>22182.51599999999</v>
      </c>
      <c r="M8" s="215">
        <f aca="true" t="shared" si="5" ref="M8:M14">(L8/$L$8)</f>
        <v>1</v>
      </c>
      <c r="N8" s="214">
        <f>SUM(N9:N41)</f>
        <v>18930.795</v>
      </c>
      <c r="O8" s="214">
        <f>SUM(O9:O41)</f>
        <v>2348.370999999997</v>
      </c>
      <c r="P8" s="214">
        <f aca="true" t="shared" si="6" ref="P8:P14">O8+N8</f>
        <v>21279.165999999994</v>
      </c>
      <c r="Q8" s="213">
        <f aca="true" t="shared" si="7" ref="Q8:Q14">(L8/P8-1)</f>
        <v>0.04245232167463686</v>
      </c>
    </row>
    <row r="9" spans="1:17" s="187" customFormat="1" ht="18" customHeight="1" thickTop="1">
      <c r="A9" s="201" t="s">
        <v>258</v>
      </c>
      <c r="B9" s="200">
        <v>1542.75</v>
      </c>
      <c r="C9" s="196">
        <v>74.792</v>
      </c>
      <c r="D9" s="196">
        <f t="shared" si="0"/>
        <v>1617.542</v>
      </c>
      <c r="E9" s="199">
        <f t="shared" si="1"/>
        <v>0.1440811101697958</v>
      </c>
      <c r="F9" s="197">
        <v>1647.812</v>
      </c>
      <c r="G9" s="196">
        <v>118.833</v>
      </c>
      <c r="H9" s="196">
        <f t="shared" si="2"/>
        <v>1766.645</v>
      </c>
      <c r="I9" s="198">
        <f t="shared" si="3"/>
        <v>-0.08439895960988208</v>
      </c>
      <c r="J9" s="197">
        <v>3142.395000000001</v>
      </c>
      <c r="K9" s="196">
        <v>89.628</v>
      </c>
      <c r="L9" s="196">
        <f t="shared" si="4"/>
        <v>3232.023000000001</v>
      </c>
      <c r="M9" s="198">
        <f t="shared" si="5"/>
        <v>0.14570137129620475</v>
      </c>
      <c r="N9" s="197">
        <v>3235.064999999999</v>
      </c>
      <c r="O9" s="196">
        <v>131.941</v>
      </c>
      <c r="P9" s="196">
        <f t="shared" si="6"/>
        <v>3367.005999999999</v>
      </c>
      <c r="Q9" s="195">
        <f t="shared" si="7"/>
        <v>-0.040089919649682226</v>
      </c>
    </row>
    <row r="10" spans="1:17" s="187" customFormat="1" ht="18" customHeight="1">
      <c r="A10" s="201" t="s">
        <v>261</v>
      </c>
      <c r="B10" s="200">
        <v>1382.6739999999998</v>
      </c>
      <c r="C10" s="196">
        <v>5.7620000000000005</v>
      </c>
      <c r="D10" s="196">
        <f t="shared" si="0"/>
        <v>1388.4359999999997</v>
      </c>
      <c r="E10" s="199">
        <f t="shared" si="1"/>
        <v>0.12367369767196806</v>
      </c>
      <c r="F10" s="197">
        <v>1285.363</v>
      </c>
      <c r="G10" s="196">
        <v>7.417</v>
      </c>
      <c r="H10" s="196">
        <f t="shared" si="2"/>
        <v>1292.78</v>
      </c>
      <c r="I10" s="198">
        <f t="shared" si="3"/>
        <v>0.07399248131932712</v>
      </c>
      <c r="J10" s="197">
        <v>2722.705</v>
      </c>
      <c r="K10" s="196">
        <v>19.201999999999998</v>
      </c>
      <c r="L10" s="196">
        <f t="shared" si="4"/>
        <v>2741.907</v>
      </c>
      <c r="M10" s="198">
        <f t="shared" si="5"/>
        <v>0.12360667293105983</v>
      </c>
      <c r="N10" s="197">
        <v>2504.1980000000003</v>
      </c>
      <c r="O10" s="196">
        <v>7.617</v>
      </c>
      <c r="P10" s="196">
        <f t="shared" si="6"/>
        <v>2511.8150000000005</v>
      </c>
      <c r="Q10" s="195">
        <f t="shared" si="7"/>
        <v>0.09160388006282294</v>
      </c>
    </row>
    <row r="11" spans="1:17" s="187" customFormat="1" ht="18" customHeight="1">
      <c r="A11" s="201" t="s">
        <v>286</v>
      </c>
      <c r="B11" s="200">
        <v>1266.898</v>
      </c>
      <c r="C11" s="196">
        <v>0</v>
      </c>
      <c r="D11" s="196">
        <f>C11+B11</f>
        <v>1266.898</v>
      </c>
      <c r="E11" s="199">
        <f>D11/$D$8</f>
        <v>0.11284780878140657</v>
      </c>
      <c r="F11" s="197">
        <v>987.8190000000001</v>
      </c>
      <c r="G11" s="196">
        <v>9.5</v>
      </c>
      <c r="H11" s="196">
        <f>G11+F11</f>
        <v>997.3190000000001</v>
      </c>
      <c r="I11" s="198">
        <f>(D11/H11-1)</f>
        <v>0.270303684177279</v>
      </c>
      <c r="J11" s="197">
        <v>2113.6259999999997</v>
      </c>
      <c r="K11" s="196"/>
      <c r="L11" s="196">
        <f>K11+J11</f>
        <v>2113.6259999999997</v>
      </c>
      <c r="M11" s="198">
        <f>(L11/$L$8)</f>
        <v>0.09528342051009907</v>
      </c>
      <c r="N11" s="197">
        <v>1820.167</v>
      </c>
      <c r="O11" s="196">
        <v>10.100000000000001</v>
      </c>
      <c r="P11" s="196">
        <f>O11+N11</f>
        <v>1830.2669999999998</v>
      </c>
      <c r="Q11" s="195">
        <f>(L11/P11-1)</f>
        <v>0.15481839534887532</v>
      </c>
    </row>
    <row r="12" spans="1:17" s="187" customFormat="1" ht="18" customHeight="1">
      <c r="A12" s="201" t="s">
        <v>259</v>
      </c>
      <c r="B12" s="200">
        <v>1213.671</v>
      </c>
      <c r="C12" s="196">
        <v>13.07</v>
      </c>
      <c r="D12" s="196">
        <f t="shared" si="0"/>
        <v>1226.741</v>
      </c>
      <c r="E12" s="199">
        <f t="shared" si="1"/>
        <v>0.10927085984215895</v>
      </c>
      <c r="F12" s="197">
        <v>1580.9799999999998</v>
      </c>
      <c r="G12" s="196">
        <v>6.4</v>
      </c>
      <c r="H12" s="196">
        <f t="shared" si="2"/>
        <v>1587.3799999999999</v>
      </c>
      <c r="I12" s="198">
        <f t="shared" si="3"/>
        <v>-0.22719134674747066</v>
      </c>
      <c r="J12" s="197">
        <v>2462.319</v>
      </c>
      <c r="K12" s="196">
        <v>14.806000000000001</v>
      </c>
      <c r="L12" s="196">
        <f t="shared" si="4"/>
        <v>2477.125</v>
      </c>
      <c r="M12" s="198">
        <f t="shared" si="5"/>
        <v>0.11167015499955016</v>
      </c>
      <c r="N12" s="197">
        <v>3097.5810000000006</v>
      </c>
      <c r="O12" s="196">
        <v>11.786</v>
      </c>
      <c r="P12" s="196">
        <f t="shared" si="6"/>
        <v>3109.3670000000006</v>
      </c>
      <c r="Q12" s="195">
        <f t="shared" si="7"/>
        <v>-0.20333463370518834</v>
      </c>
    </row>
    <row r="13" spans="1:17" s="187" customFormat="1" ht="18" customHeight="1">
      <c r="A13" s="201" t="s">
        <v>266</v>
      </c>
      <c r="B13" s="200">
        <v>654.207</v>
      </c>
      <c r="C13" s="196">
        <v>101.527</v>
      </c>
      <c r="D13" s="196">
        <f t="shared" si="0"/>
        <v>755.734</v>
      </c>
      <c r="E13" s="199">
        <f t="shared" si="1"/>
        <v>0.06731633163964859</v>
      </c>
      <c r="F13" s="197">
        <v>439.805</v>
      </c>
      <c r="G13" s="196">
        <v>40.015</v>
      </c>
      <c r="H13" s="196">
        <f t="shared" si="2"/>
        <v>479.82</v>
      </c>
      <c r="I13" s="198">
        <f t="shared" si="3"/>
        <v>0.5750364720103374</v>
      </c>
      <c r="J13" s="197">
        <v>1339.7729999999997</v>
      </c>
      <c r="K13" s="196">
        <v>180.21</v>
      </c>
      <c r="L13" s="196">
        <f t="shared" si="4"/>
        <v>1519.9829999999997</v>
      </c>
      <c r="M13" s="198">
        <f t="shared" si="5"/>
        <v>0.0685216681462103</v>
      </c>
      <c r="N13" s="197">
        <v>946.4399999999999</v>
      </c>
      <c r="O13" s="196">
        <v>102.748</v>
      </c>
      <c r="P13" s="196">
        <f t="shared" si="6"/>
        <v>1049.1879999999999</v>
      </c>
      <c r="Q13" s="195">
        <f t="shared" si="7"/>
        <v>0.4487232030865773</v>
      </c>
    </row>
    <row r="14" spans="1:17" s="187" customFormat="1" ht="18" customHeight="1">
      <c r="A14" s="201" t="s">
        <v>260</v>
      </c>
      <c r="B14" s="200">
        <v>517.744</v>
      </c>
      <c r="C14" s="196">
        <v>2.006</v>
      </c>
      <c r="D14" s="196">
        <f t="shared" si="0"/>
        <v>519.75</v>
      </c>
      <c r="E14" s="199">
        <f t="shared" si="1"/>
        <v>0.04629626742968737</v>
      </c>
      <c r="F14" s="197">
        <v>490.00300000000004</v>
      </c>
      <c r="G14" s="196">
        <v>11.082</v>
      </c>
      <c r="H14" s="196">
        <f t="shared" si="2"/>
        <v>501.08500000000004</v>
      </c>
      <c r="I14" s="198">
        <f t="shared" si="3"/>
        <v>0.03724916930261335</v>
      </c>
      <c r="J14" s="197">
        <v>1204.0100000000002</v>
      </c>
      <c r="K14" s="196">
        <v>3.1119999999999997</v>
      </c>
      <c r="L14" s="196">
        <f t="shared" si="4"/>
        <v>1207.1220000000003</v>
      </c>
      <c r="M14" s="198">
        <f t="shared" si="5"/>
        <v>0.05441772249820538</v>
      </c>
      <c r="N14" s="197">
        <v>1059.4949999999997</v>
      </c>
      <c r="O14" s="196">
        <v>11.432</v>
      </c>
      <c r="P14" s="196">
        <f t="shared" si="6"/>
        <v>1070.9269999999997</v>
      </c>
      <c r="Q14" s="195">
        <f t="shared" si="7"/>
        <v>0.12717486812826717</v>
      </c>
    </row>
    <row r="15" spans="1:17" s="187" customFormat="1" ht="18" customHeight="1">
      <c r="A15" s="201" t="s">
        <v>267</v>
      </c>
      <c r="B15" s="200">
        <v>273.987</v>
      </c>
      <c r="C15" s="196">
        <v>11.833</v>
      </c>
      <c r="D15" s="196">
        <f aca="true" t="shared" si="8" ref="D15:D22">C15+B15</f>
        <v>285.82000000000005</v>
      </c>
      <c r="E15" s="199">
        <f aca="true" t="shared" si="9" ref="E15:E22">D15/$D$8</f>
        <v>0.025459161436754682</v>
      </c>
      <c r="F15" s="197">
        <v>238.556</v>
      </c>
      <c r="G15" s="196">
        <v>6.601</v>
      </c>
      <c r="H15" s="196">
        <f aca="true" t="shared" si="10" ref="H15:H22">G15+F15</f>
        <v>245.157</v>
      </c>
      <c r="I15" s="198">
        <f aca="true" t="shared" si="11" ref="I15:I22">(D15/H15-1)</f>
        <v>0.1658651394820463</v>
      </c>
      <c r="J15" s="197">
        <v>523.38</v>
      </c>
      <c r="K15" s="196">
        <v>13.588000000000001</v>
      </c>
      <c r="L15" s="196">
        <f aca="true" t="shared" si="12" ref="L15:L22">K15+J15</f>
        <v>536.968</v>
      </c>
      <c r="M15" s="198">
        <f aca="true" t="shared" si="13" ref="M15:M22">(L15/$L$8)</f>
        <v>0.02420681224798847</v>
      </c>
      <c r="N15" s="197">
        <v>426.573</v>
      </c>
      <c r="O15" s="196">
        <v>9.197</v>
      </c>
      <c r="P15" s="196">
        <f aca="true" t="shared" si="14" ref="P15:P22">O15+N15</f>
        <v>435.77</v>
      </c>
      <c r="Q15" s="195">
        <f aca="true" t="shared" si="15" ref="Q15:Q22">(L15/P15-1)</f>
        <v>0.23222801018886097</v>
      </c>
    </row>
    <row r="16" spans="1:17" s="187" customFormat="1" ht="18" customHeight="1">
      <c r="A16" s="201" t="s">
        <v>300</v>
      </c>
      <c r="B16" s="200">
        <v>0</v>
      </c>
      <c r="C16" s="196">
        <v>240.45499999999998</v>
      </c>
      <c r="D16" s="196">
        <f t="shared" si="8"/>
        <v>240.45499999999998</v>
      </c>
      <c r="E16" s="199">
        <f t="shared" si="9"/>
        <v>0.02141831454508028</v>
      </c>
      <c r="F16" s="197"/>
      <c r="G16" s="196">
        <v>31.446</v>
      </c>
      <c r="H16" s="196">
        <f t="shared" si="10"/>
        <v>31.446</v>
      </c>
      <c r="I16" s="198">
        <f t="shared" si="11"/>
        <v>6.64660052152897</v>
      </c>
      <c r="J16" s="197"/>
      <c r="K16" s="196">
        <v>261.792</v>
      </c>
      <c r="L16" s="196">
        <f t="shared" si="12"/>
        <v>261.792</v>
      </c>
      <c r="M16" s="198">
        <f t="shared" si="13"/>
        <v>0.011801727089929749</v>
      </c>
      <c r="N16" s="197"/>
      <c r="O16" s="196">
        <v>72.101</v>
      </c>
      <c r="P16" s="196">
        <f t="shared" si="14"/>
        <v>72.101</v>
      </c>
      <c r="Q16" s="195">
        <f t="shared" si="15"/>
        <v>2.630906644845425</v>
      </c>
    </row>
    <row r="17" spans="1:17" s="187" customFormat="1" ht="18" customHeight="1">
      <c r="A17" s="201" t="s">
        <v>262</v>
      </c>
      <c r="B17" s="200">
        <v>215.13799999999998</v>
      </c>
      <c r="C17" s="196">
        <v>3.3970000000000002</v>
      </c>
      <c r="D17" s="196">
        <f t="shared" si="8"/>
        <v>218.53499999999997</v>
      </c>
      <c r="E17" s="199">
        <f t="shared" si="9"/>
        <v>0.01946581010629481</v>
      </c>
      <c r="F17" s="197">
        <v>184.38100000000003</v>
      </c>
      <c r="G17" s="196">
        <v>6.782</v>
      </c>
      <c r="H17" s="196">
        <f t="shared" si="10"/>
        <v>191.16300000000004</v>
      </c>
      <c r="I17" s="198">
        <f t="shared" si="11"/>
        <v>0.14318670454010407</v>
      </c>
      <c r="J17" s="197">
        <v>437.95099999999996</v>
      </c>
      <c r="K17" s="196">
        <v>4.6370000000000005</v>
      </c>
      <c r="L17" s="196">
        <f t="shared" si="12"/>
        <v>442.58799999999997</v>
      </c>
      <c r="M17" s="198">
        <f t="shared" si="13"/>
        <v>0.01995211003116149</v>
      </c>
      <c r="N17" s="197">
        <v>372.799</v>
      </c>
      <c r="O17" s="196">
        <v>7.368</v>
      </c>
      <c r="P17" s="196">
        <f t="shared" si="14"/>
        <v>380.167</v>
      </c>
      <c r="Q17" s="195">
        <f t="shared" si="15"/>
        <v>0.16419363069387916</v>
      </c>
    </row>
    <row r="18" spans="1:17" s="187" customFormat="1" ht="18" customHeight="1">
      <c r="A18" s="201" t="s">
        <v>264</v>
      </c>
      <c r="B18" s="200">
        <v>196.597</v>
      </c>
      <c r="C18" s="196">
        <v>0.1</v>
      </c>
      <c r="D18" s="196">
        <f t="shared" si="8"/>
        <v>196.697</v>
      </c>
      <c r="E18" s="199">
        <f t="shared" si="9"/>
        <v>0.01752060974433327</v>
      </c>
      <c r="F18" s="197">
        <v>156.688</v>
      </c>
      <c r="G18" s="196">
        <v>0.30000000000000004</v>
      </c>
      <c r="H18" s="196">
        <f t="shared" si="10"/>
        <v>156.988</v>
      </c>
      <c r="I18" s="198">
        <f t="shared" si="11"/>
        <v>0.25294290009427467</v>
      </c>
      <c r="J18" s="197">
        <v>407.174</v>
      </c>
      <c r="K18" s="196">
        <v>0.9600000000000002</v>
      </c>
      <c r="L18" s="196">
        <f t="shared" si="12"/>
        <v>408.13399999999996</v>
      </c>
      <c r="M18" s="198">
        <f t="shared" si="13"/>
        <v>0.018398904795109815</v>
      </c>
      <c r="N18" s="197">
        <v>330.06</v>
      </c>
      <c r="O18" s="196">
        <v>1.07</v>
      </c>
      <c r="P18" s="196">
        <f t="shared" si="14"/>
        <v>331.13</v>
      </c>
      <c r="Q18" s="195">
        <f t="shared" si="15"/>
        <v>0.2325491498807113</v>
      </c>
    </row>
    <row r="19" spans="1:17" s="187" customFormat="1" ht="18" customHeight="1">
      <c r="A19" s="201" t="s">
        <v>263</v>
      </c>
      <c r="B19" s="200">
        <v>173.252</v>
      </c>
      <c r="C19" s="196">
        <v>0</v>
      </c>
      <c r="D19" s="196">
        <f t="shared" si="8"/>
        <v>173.252</v>
      </c>
      <c r="E19" s="199">
        <f t="shared" si="9"/>
        <v>0.015432267291444342</v>
      </c>
      <c r="F19" s="197">
        <v>140.953</v>
      </c>
      <c r="G19" s="196"/>
      <c r="H19" s="196">
        <f t="shared" si="10"/>
        <v>140.953</v>
      </c>
      <c r="I19" s="198">
        <f t="shared" si="11"/>
        <v>0.22914730442062248</v>
      </c>
      <c r="J19" s="197">
        <v>374.238</v>
      </c>
      <c r="K19" s="196">
        <v>1.54</v>
      </c>
      <c r="L19" s="196">
        <f t="shared" si="12"/>
        <v>375.778</v>
      </c>
      <c r="M19" s="198">
        <f t="shared" si="13"/>
        <v>0.016940278550909203</v>
      </c>
      <c r="N19" s="197">
        <v>269.085</v>
      </c>
      <c r="O19" s="196">
        <v>1.041</v>
      </c>
      <c r="P19" s="196">
        <f t="shared" si="14"/>
        <v>270.126</v>
      </c>
      <c r="Q19" s="195">
        <f t="shared" si="15"/>
        <v>0.39112118048614364</v>
      </c>
    </row>
    <row r="20" spans="1:17" s="187" customFormat="1" ht="18" customHeight="1">
      <c r="A20" s="201" t="s">
        <v>270</v>
      </c>
      <c r="B20" s="200">
        <v>129.442</v>
      </c>
      <c r="C20" s="196">
        <v>1</v>
      </c>
      <c r="D20" s="196">
        <f t="shared" si="8"/>
        <v>130.442</v>
      </c>
      <c r="E20" s="199">
        <f t="shared" si="9"/>
        <v>0.011619004744710497</v>
      </c>
      <c r="F20" s="197">
        <v>120.558</v>
      </c>
      <c r="G20" s="196">
        <v>10.3</v>
      </c>
      <c r="H20" s="196">
        <f t="shared" si="10"/>
        <v>130.858</v>
      </c>
      <c r="I20" s="198">
        <f t="shared" si="11"/>
        <v>-0.003179018478044915</v>
      </c>
      <c r="J20" s="197">
        <v>263.709</v>
      </c>
      <c r="K20" s="196">
        <v>1.13</v>
      </c>
      <c r="L20" s="196">
        <f t="shared" si="12"/>
        <v>264.839</v>
      </c>
      <c r="M20" s="198">
        <f t="shared" si="13"/>
        <v>0.011939087522804002</v>
      </c>
      <c r="N20" s="197">
        <v>222.66500000000002</v>
      </c>
      <c r="O20" s="196">
        <v>10.975999999999999</v>
      </c>
      <c r="P20" s="196">
        <f t="shared" si="14"/>
        <v>233.64100000000002</v>
      </c>
      <c r="Q20" s="195">
        <f t="shared" si="15"/>
        <v>0.13352964590975036</v>
      </c>
    </row>
    <row r="21" spans="1:17" s="187" customFormat="1" ht="18" customHeight="1">
      <c r="A21" s="201" t="s">
        <v>281</v>
      </c>
      <c r="B21" s="200">
        <v>118.02300000000001</v>
      </c>
      <c r="C21" s="196">
        <v>0</v>
      </c>
      <c r="D21" s="196">
        <f t="shared" si="8"/>
        <v>118.02300000000001</v>
      </c>
      <c r="E21" s="199">
        <f t="shared" si="9"/>
        <v>0.010512793402316485</v>
      </c>
      <c r="F21" s="197">
        <v>85.807</v>
      </c>
      <c r="G21" s="196"/>
      <c r="H21" s="196">
        <f t="shared" si="10"/>
        <v>85.807</v>
      </c>
      <c r="I21" s="198">
        <f t="shared" si="11"/>
        <v>0.3754472245854068</v>
      </c>
      <c r="J21" s="197">
        <v>222.04600000000002</v>
      </c>
      <c r="K21" s="196">
        <v>6.76</v>
      </c>
      <c r="L21" s="196">
        <f t="shared" si="12"/>
        <v>228.806</v>
      </c>
      <c r="M21" s="198">
        <f t="shared" si="13"/>
        <v>0.010314700099844407</v>
      </c>
      <c r="N21" s="197">
        <v>159.23400000000004</v>
      </c>
      <c r="O21" s="196"/>
      <c r="P21" s="196">
        <f t="shared" si="14"/>
        <v>159.23400000000004</v>
      </c>
      <c r="Q21" s="195">
        <f t="shared" si="15"/>
        <v>0.43691673888742333</v>
      </c>
    </row>
    <row r="22" spans="1:17" s="187" customFormat="1" ht="18" customHeight="1">
      <c r="A22" s="201" t="s">
        <v>271</v>
      </c>
      <c r="B22" s="200">
        <v>52.141999999999996</v>
      </c>
      <c r="C22" s="196">
        <v>65.77199999999999</v>
      </c>
      <c r="D22" s="196">
        <f t="shared" si="8"/>
        <v>117.91399999999999</v>
      </c>
      <c r="E22" s="199">
        <f t="shared" si="9"/>
        <v>0.01050308432458712</v>
      </c>
      <c r="F22" s="197">
        <v>40.253</v>
      </c>
      <c r="G22" s="196">
        <v>60.42400000000001</v>
      </c>
      <c r="H22" s="196">
        <f t="shared" si="10"/>
        <v>100.677</v>
      </c>
      <c r="I22" s="198">
        <f t="shared" si="11"/>
        <v>0.17121090219215884</v>
      </c>
      <c r="J22" s="197">
        <v>115.16199999999998</v>
      </c>
      <c r="K22" s="196">
        <v>144.98999999999998</v>
      </c>
      <c r="L22" s="196">
        <f t="shared" si="12"/>
        <v>260.15199999999993</v>
      </c>
      <c r="M22" s="198">
        <f t="shared" si="13"/>
        <v>0.011727794989531398</v>
      </c>
      <c r="N22" s="197">
        <v>94.162</v>
      </c>
      <c r="O22" s="196">
        <v>104.366</v>
      </c>
      <c r="P22" s="196">
        <f t="shared" si="14"/>
        <v>198.52800000000002</v>
      </c>
      <c r="Q22" s="195">
        <f t="shared" si="15"/>
        <v>0.3104045776918112</v>
      </c>
    </row>
    <row r="23" spans="1:17" s="187" customFormat="1" ht="18" customHeight="1">
      <c r="A23" s="201" t="s">
        <v>268</v>
      </c>
      <c r="B23" s="200">
        <v>114.233</v>
      </c>
      <c r="C23" s="196">
        <v>0</v>
      </c>
      <c r="D23" s="196">
        <f aca="true" t="shared" si="16" ref="D23:D31">C23+B23</f>
        <v>114.233</v>
      </c>
      <c r="E23" s="199">
        <f aca="true" t="shared" si="17" ref="E23:E31">D23/$D$8</f>
        <v>0.010175202534479033</v>
      </c>
      <c r="F23" s="197">
        <v>85.798</v>
      </c>
      <c r="G23" s="196">
        <v>0.09</v>
      </c>
      <c r="H23" s="196">
        <f aca="true" t="shared" si="18" ref="H23:H31">G23+F23</f>
        <v>85.888</v>
      </c>
      <c r="I23" s="198">
        <f aca="true" t="shared" si="19" ref="I23:I31">(D23/H23-1)</f>
        <v>0.3300228204172877</v>
      </c>
      <c r="J23" s="197">
        <v>229.714</v>
      </c>
      <c r="K23" s="196"/>
      <c r="L23" s="196">
        <f aca="true" t="shared" si="20" ref="L23:L31">K23+J23</f>
        <v>229.714</v>
      </c>
      <c r="M23" s="198">
        <f aca="true" t="shared" si="21" ref="M23:M31">(L23/$L$8)</f>
        <v>0.010355633238357639</v>
      </c>
      <c r="N23" s="197">
        <v>210.908</v>
      </c>
      <c r="O23" s="196">
        <v>0.25</v>
      </c>
      <c r="P23" s="196">
        <f aca="true" t="shared" si="22" ref="P23:P31">O23+N23</f>
        <v>211.158</v>
      </c>
      <c r="Q23" s="195">
        <f aca="true" t="shared" si="23" ref="Q23:Q31">(L23/P23-1)</f>
        <v>0.0878773240890709</v>
      </c>
    </row>
    <row r="24" spans="1:17" s="187" customFormat="1" ht="18" customHeight="1">
      <c r="A24" s="201" t="s">
        <v>284</v>
      </c>
      <c r="B24" s="200">
        <v>44.364</v>
      </c>
      <c r="C24" s="196">
        <v>33.075</v>
      </c>
      <c r="D24" s="196">
        <f t="shared" si="16"/>
        <v>77.439</v>
      </c>
      <c r="E24" s="199">
        <f t="shared" si="17"/>
        <v>0.006897809819119884</v>
      </c>
      <c r="F24" s="197">
        <v>31.221</v>
      </c>
      <c r="G24" s="196">
        <v>23.904</v>
      </c>
      <c r="H24" s="196">
        <f t="shared" si="18"/>
        <v>55.125</v>
      </c>
      <c r="I24" s="198">
        <f t="shared" si="19"/>
        <v>0.4047891156462584</v>
      </c>
      <c r="J24" s="197">
        <v>94.39200000000001</v>
      </c>
      <c r="K24" s="196">
        <v>69.126</v>
      </c>
      <c r="L24" s="196">
        <f t="shared" si="20"/>
        <v>163.51800000000003</v>
      </c>
      <c r="M24" s="198">
        <f t="shared" si="21"/>
        <v>0.00737148121520571</v>
      </c>
      <c r="N24" s="197">
        <v>77.787</v>
      </c>
      <c r="O24" s="196">
        <v>54.727999999999994</v>
      </c>
      <c r="P24" s="196">
        <f t="shared" si="22"/>
        <v>132.515</v>
      </c>
      <c r="Q24" s="195">
        <f t="shared" si="23"/>
        <v>0.2339584198015323</v>
      </c>
    </row>
    <row r="25" spans="1:17" s="187" customFormat="1" ht="18" customHeight="1">
      <c r="A25" s="201" t="s">
        <v>293</v>
      </c>
      <c r="B25" s="200">
        <v>76.909</v>
      </c>
      <c r="C25" s="196">
        <v>0.44600000000000006</v>
      </c>
      <c r="D25" s="196">
        <f t="shared" si="16"/>
        <v>77.355</v>
      </c>
      <c r="E25" s="199">
        <f t="shared" si="17"/>
        <v>0.006890327594080745</v>
      </c>
      <c r="F25" s="197">
        <v>111.743</v>
      </c>
      <c r="G25" s="196">
        <v>13.816999999999998</v>
      </c>
      <c r="H25" s="196">
        <f t="shared" si="18"/>
        <v>125.55999999999999</v>
      </c>
      <c r="I25" s="198">
        <f t="shared" si="19"/>
        <v>-0.3839200382287352</v>
      </c>
      <c r="J25" s="197">
        <v>169.388</v>
      </c>
      <c r="K25" s="196">
        <v>1.8759999999999997</v>
      </c>
      <c r="L25" s="196">
        <f t="shared" si="20"/>
        <v>171.264</v>
      </c>
      <c r="M25" s="198">
        <f t="shared" si="21"/>
        <v>0.0077206751479408425</v>
      </c>
      <c r="N25" s="197">
        <v>188.588</v>
      </c>
      <c r="O25" s="196">
        <v>13.886999999999999</v>
      </c>
      <c r="P25" s="196">
        <f t="shared" si="22"/>
        <v>202.475</v>
      </c>
      <c r="Q25" s="195">
        <f t="shared" si="23"/>
        <v>-0.1541474256080997</v>
      </c>
    </row>
    <row r="26" spans="1:17" s="187" customFormat="1" ht="18" customHeight="1">
      <c r="A26" s="201" t="s">
        <v>276</v>
      </c>
      <c r="B26" s="200">
        <v>70.987</v>
      </c>
      <c r="C26" s="196">
        <v>0</v>
      </c>
      <c r="D26" s="196">
        <f t="shared" si="16"/>
        <v>70.987</v>
      </c>
      <c r="E26" s="199">
        <f t="shared" si="17"/>
        <v>0.006323103676827739</v>
      </c>
      <c r="F26" s="197">
        <v>70.341</v>
      </c>
      <c r="G26" s="196"/>
      <c r="H26" s="196">
        <f t="shared" si="18"/>
        <v>70.341</v>
      </c>
      <c r="I26" s="198">
        <f t="shared" si="19"/>
        <v>0.00918383304189585</v>
      </c>
      <c r="J26" s="197">
        <v>139.566</v>
      </c>
      <c r="K26" s="196"/>
      <c r="L26" s="196">
        <f t="shared" si="20"/>
        <v>139.566</v>
      </c>
      <c r="M26" s="198">
        <f t="shared" si="21"/>
        <v>0.006291711904997615</v>
      </c>
      <c r="N26" s="197">
        <v>144.49</v>
      </c>
      <c r="O26" s="196">
        <v>1.134</v>
      </c>
      <c r="P26" s="196">
        <f t="shared" si="22"/>
        <v>145.624</v>
      </c>
      <c r="Q26" s="195">
        <f t="shared" si="23"/>
        <v>-0.041600285667197645</v>
      </c>
    </row>
    <row r="27" spans="1:17" s="187" customFormat="1" ht="18" customHeight="1">
      <c r="A27" s="201" t="s">
        <v>282</v>
      </c>
      <c r="B27" s="200">
        <v>62.35799999999999</v>
      </c>
      <c r="C27" s="196">
        <v>0</v>
      </c>
      <c r="D27" s="196">
        <f t="shared" si="16"/>
        <v>62.35799999999999</v>
      </c>
      <c r="E27" s="199">
        <f t="shared" si="17"/>
        <v>0.005554483202271178</v>
      </c>
      <c r="F27" s="197">
        <v>23.566000000000003</v>
      </c>
      <c r="G27" s="196">
        <v>0.1</v>
      </c>
      <c r="H27" s="196">
        <f t="shared" si="18"/>
        <v>23.666000000000004</v>
      </c>
      <c r="I27" s="198">
        <f t="shared" si="19"/>
        <v>1.6349192935012247</v>
      </c>
      <c r="J27" s="197">
        <v>122.778</v>
      </c>
      <c r="K27" s="196">
        <v>0.07</v>
      </c>
      <c r="L27" s="196">
        <f t="shared" si="20"/>
        <v>122.848</v>
      </c>
      <c r="M27" s="198">
        <f t="shared" si="21"/>
        <v>0.005538055286424681</v>
      </c>
      <c r="N27" s="197">
        <v>33.718</v>
      </c>
      <c r="O27" s="196">
        <v>0.1</v>
      </c>
      <c r="P27" s="196">
        <f t="shared" si="22"/>
        <v>33.818000000000005</v>
      </c>
      <c r="Q27" s="195">
        <f t="shared" si="23"/>
        <v>2.6326216807617238</v>
      </c>
    </row>
    <row r="28" spans="1:17" s="187" customFormat="1" ht="18" customHeight="1">
      <c r="A28" s="201" t="s">
        <v>275</v>
      </c>
      <c r="B28" s="200">
        <v>46.708</v>
      </c>
      <c r="C28" s="196">
        <v>4.545</v>
      </c>
      <c r="D28" s="196">
        <f t="shared" si="16"/>
        <v>51.253</v>
      </c>
      <c r="E28" s="199">
        <f t="shared" si="17"/>
        <v>0.004565315237275165</v>
      </c>
      <c r="F28" s="197">
        <v>40.85</v>
      </c>
      <c r="G28" s="196">
        <v>3.629</v>
      </c>
      <c r="H28" s="196">
        <f t="shared" si="18"/>
        <v>44.479</v>
      </c>
      <c r="I28" s="198">
        <f t="shared" si="19"/>
        <v>0.15229658940174007</v>
      </c>
      <c r="J28" s="197">
        <v>94.607</v>
      </c>
      <c r="K28" s="196">
        <v>10.116</v>
      </c>
      <c r="L28" s="196">
        <f t="shared" si="20"/>
        <v>104.723</v>
      </c>
      <c r="M28" s="198">
        <f t="shared" si="21"/>
        <v>0.004720970335375845</v>
      </c>
      <c r="N28" s="197">
        <v>74.612</v>
      </c>
      <c r="O28" s="196">
        <v>7.245</v>
      </c>
      <c r="P28" s="196">
        <f t="shared" si="22"/>
        <v>81.857</v>
      </c>
      <c r="Q28" s="195">
        <f t="shared" si="23"/>
        <v>0.2793408016418877</v>
      </c>
    </row>
    <row r="29" spans="1:17" s="187" customFormat="1" ht="18" customHeight="1">
      <c r="A29" s="201" t="s">
        <v>272</v>
      </c>
      <c r="B29" s="200">
        <v>50.8</v>
      </c>
      <c r="C29" s="196">
        <v>0</v>
      </c>
      <c r="D29" s="196">
        <f t="shared" si="16"/>
        <v>50.8</v>
      </c>
      <c r="E29" s="199">
        <f t="shared" si="17"/>
        <v>0.004524964666528367</v>
      </c>
      <c r="F29" s="197">
        <v>178.216</v>
      </c>
      <c r="G29" s="196">
        <v>0.2</v>
      </c>
      <c r="H29" s="196">
        <f t="shared" si="18"/>
        <v>178.416</v>
      </c>
      <c r="I29" s="198">
        <f t="shared" si="19"/>
        <v>-0.7152721728992916</v>
      </c>
      <c r="J29" s="197">
        <v>157.52</v>
      </c>
      <c r="K29" s="196"/>
      <c r="L29" s="196">
        <f t="shared" si="20"/>
        <v>157.52</v>
      </c>
      <c r="M29" s="198">
        <f t="shared" si="21"/>
        <v>0.0071010880821634524</v>
      </c>
      <c r="N29" s="197">
        <v>305.86699999999996</v>
      </c>
      <c r="O29" s="196">
        <v>0.2</v>
      </c>
      <c r="P29" s="196">
        <f t="shared" si="22"/>
        <v>306.06699999999995</v>
      </c>
      <c r="Q29" s="195">
        <f t="shared" si="23"/>
        <v>-0.4853414448470432</v>
      </c>
    </row>
    <row r="30" spans="1:17" s="187" customFormat="1" ht="18" customHeight="1">
      <c r="A30" s="201" t="s">
        <v>291</v>
      </c>
      <c r="B30" s="200">
        <v>45.238</v>
      </c>
      <c r="C30" s="196">
        <v>0.13</v>
      </c>
      <c r="D30" s="196">
        <f t="shared" si="16"/>
        <v>45.368</v>
      </c>
      <c r="E30" s="199">
        <f t="shared" si="17"/>
        <v>0.004041114113997223</v>
      </c>
      <c r="F30" s="197">
        <v>31.52</v>
      </c>
      <c r="G30" s="196"/>
      <c r="H30" s="196">
        <f t="shared" si="18"/>
        <v>31.52</v>
      </c>
      <c r="I30" s="198">
        <f t="shared" si="19"/>
        <v>0.43934010152284264</v>
      </c>
      <c r="J30" s="197">
        <v>91.384</v>
      </c>
      <c r="K30" s="196">
        <v>0.13</v>
      </c>
      <c r="L30" s="196">
        <f t="shared" si="20"/>
        <v>91.514</v>
      </c>
      <c r="M30" s="198">
        <f t="shared" si="21"/>
        <v>0.004125501363325966</v>
      </c>
      <c r="N30" s="197">
        <v>67.993</v>
      </c>
      <c r="O30" s="196"/>
      <c r="P30" s="196">
        <f t="shared" si="22"/>
        <v>67.993</v>
      </c>
      <c r="Q30" s="195">
        <f t="shared" si="23"/>
        <v>0.3459326695395115</v>
      </c>
    </row>
    <row r="31" spans="1:17" s="187" customFormat="1" ht="18" customHeight="1">
      <c r="A31" s="201" t="s">
        <v>269</v>
      </c>
      <c r="B31" s="200">
        <v>25.22</v>
      </c>
      <c r="C31" s="196">
        <v>17.933999999999997</v>
      </c>
      <c r="D31" s="196">
        <f t="shared" si="16"/>
        <v>43.153999999999996</v>
      </c>
      <c r="E31" s="199">
        <f t="shared" si="17"/>
        <v>0.0038439040397512817</v>
      </c>
      <c r="F31" s="197">
        <v>137.91</v>
      </c>
      <c r="G31" s="196">
        <v>25.426</v>
      </c>
      <c r="H31" s="196">
        <f t="shared" si="18"/>
        <v>163.33599999999998</v>
      </c>
      <c r="I31" s="198">
        <f t="shared" si="19"/>
        <v>-0.7357961502669343</v>
      </c>
      <c r="J31" s="197">
        <v>84.34</v>
      </c>
      <c r="K31" s="196">
        <v>33.164</v>
      </c>
      <c r="L31" s="196">
        <f t="shared" si="20"/>
        <v>117.504</v>
      </c>
      <c r="M31" s="198">
        <f t="shared" si="21"/>
        <v>0.0052971448324437165</v>
      </c>
      <c r="N31" s="197">
        <v>215.92</v>
      </c>
      <c r="O31" s="196">
        <v>46.924</v>
      </c>
      <c r="P31" s="196">
        <f t="shared" si="22"/>
        <v>262.844</v>
      </c>
      <c r="Q31" s="195">
        <f t="shared" si="23"/>
        <v>-0.5529515606215093</v>
      </c>
    </row>
    <row r="32" spans="1:17" s="187" customFormat="1" ht="18" customHeight="1">
      <c r="A32" s="201" t="s">
        <v>265</v>
      </c>
      <c r="B32" s="200">
        <v>39.864999999999995</v>
      </c>
      <c r="C32" s="196">
        <v>0</v>
      </c>
      <c r="D32" s="196">
        <f aca="true" t="shared" si="24" ref="D32:D39">C32+B32</f>
        <v>39.864999999999995</v>
      </c>
      <c r="E32" s="199">
        <f aca="true" t="shared" si="25" ref="E32:E39">D32/$D$8</f>
        <v>0.0035509392998258524</v>
      </c>
      <c r="F32" s="197">
        <v>23.61</v>
      </c>
      <c r="G32" s="196"/>
      <c r="H32" s="196">
        <f aca="true" t="shared" si="26" ref="H32:H39">G32+F32</f>
        <v>23.61</v>
      </c>
      <c r="I32" s="198">
        <f aca="true" t="shared" si="27" ref="I32:I39">(D32/H32-1)</f>
        <v>0.6884794578568401</v>
      </c>
      <c r="J32" s="197">
        <v>82.15499999999999</v>
      </c>
      <c r="K32" s="196"/>
      <c r="L32" s="196">
        <f aca="true" t="shared" si="28" ref="L32:L39">K32+J32</f>
        <v>82.15499999999999</v>
      </c>
      <c r="M32" s="198">
        <f aca="true" t="shared" si="29" ref="M32:M39">(L32/$L$8)</f>
        <v>0.003703592505016114</v>
      </c>
      <c r="N32" s="197">
        <v>43.704</v>
      </c>
      <c r="O32" s="196"/>
      <c r="P32" s="196">
        <f aca="true" t="shared" si="30" ref="P32:P39">O32+N32</f>
        <v>43.704</v>
      </c>
      <c r="Q32" s="195">
        <f aca="true" t="shared" si="31" ref="Q32:Q39">(L32/P32-1)</f>
        <v>0.8798050521691374</v>
      </c>
    </row>
    <row r="33" spans="1:17" s="187" customFormat="1" ht="18" customHeight="1">
      <c r="A33" s="201" t="s">
        <v>277</v>
      </c>
      <c r="B33" s="200">
        <v>32.38</v>
      </c>
      <c r="C33" s="196">
        <v>6.636</v>
      </c>
      <c r="D33" s="196">
        <f t="shared" si="24"/>
        <v>39.016000000000005</v>
      </c>
      <c r="E33" s="199">
        <f t="shared" si="25"/>
        <v>0.00347531538246596</v>
      </c>
      <c r="F33" s="197">
        <v>43.217</v>
      </c>
      <c r="G33" s="196">
        <v>2.4269999999999996</v>
      </c>
      <c r="H33" s="196">
        <f t="shared" si="26"/>
        <v>45.644</v>
      </c>
      <c r="I33" s="198">
        <f t="shared" si="27"/>
        <v>-0.14521076154587664</v>
      </c>
      <c r="J33" s="197">
        <v>62.952</v>
      </c>
      <c r="K33" s="196">
        <v>11.873</v>
      </c>
      <c r="L33" s="196">
        <f t="shared" si="28"/>
        <v>74.825</v>
      </c>
      <c r="M33" s="198">
        <f t="shared" si="29"/>
        <v>0.00337315208067471</v>
      </c>
      <c r="N33" s="197">
        <v>79.07700000000001</v>
      </c>
      <c r="O33" s="196">
        <v>7.194</v>
      </c>
      <c r="P33" s="196">
        <f t="shared" si="30"/>
        <v>86.27100000000002</v>
      </c>
      <c r="Q33" s="195">
        <f t="shared" si="31"/>
        <v>-0.1326749429124504</v>
      </c>
    </row>
    <row r="34" spans="1:17" s="187" customFormat="1" ht="18" customHeight="1">
      <c r="A34" s="201" t="s">
        <v>297</v>
      </c>
      <c r="B34" s="200">
        <v>37.89</v>
      </c>
      <c r="C34" s="196">
        <v>0</v>
      </c>
      <c r="D34" s="196">
        <f t="shared" si="24"/>
        <v>37.89</v>
      </c>
      <c r="E34" s="199">
        <f t="shared" si="25"/>
        <v>0.0033750179372984213</v>
      </c>
      <c r="F34" s="197">
        <v>46.744</v>
      </c>
      <c r="G34" s="196"/>
      <c r="H34" s="196">
        <f t="shared" si="26"/>
        <v>46.744</v>
      </c>
      <c r="I34" s="198">
        <f t="shared" si="27"/>
        <v>-0.18941468423754915</v>
      </c>
      <c r="J34" s="197">
        <v>72.791</v>
      </c>
      <c r="K34" s="196"/>
      <c r="L34" s="196">
        <f t="shared" si="28"/>
        <v>72.791</v>
      </c>
      <c r="M34" s="198">
        <f t="shared" si="29"/>
        <v>0.0032814582439611465</v>
      </c>
      <c r="N34" s="197">
        <v>87.327</v>
      </c>
      <c r="O34" s="196">
        <v>3</v>
      </c>
      <c r="P34" s="196">
        <f t="shared" si="30"/>
        <v>90.327</v>
      </c>
      <c r="Q34" s="195">
        <f t="shared" si="31"/>
        <v>-0.19413907248109652</v>
      </c>
    </row>
    <row r="35" spans="1:17" s="187" customFormat="1" ht="18" customHeight="1">
      <c r="A35" s="201" t="s">
        <v>301</v>
      </c>
      <c r="B35" s="200">
        <v>0.9099999999999999</v>
      </c>
      <c r="C35" s="196">
        <v>34.659</v>
      </c>
      <c r="D35" s="196">
        <f t="shared" si="24"/>
        <v>35.568999999999996</v>
      </c>
      <c r="E35" s="199">
        <f t="shared" si="25"/>
        <v>0.0031682769335383354</v>
      </c>
      <c r="F35" s="197"/>
      <c r="G35" s="196">
        <v>21.886</v>
      </c>
      <c r="H35" s="196">
        <f t="shared" si="26"/>
        <v>21.886</v>
      </c>
      <c r="I35" s="198">
        <f t="shared" si="27"/>
        <v>0.6251941880654297</v>
      </c>
      <c r="J35" s="197">
        <v>1.227</v>
      </c>
      <c r="K35" s="196">
        <v>51.397</v>
      </c>
      <c r="L35" s="196">
        <f t="shared" si="28"/>
        <v>52.623999999999995</v>
      </c>
      <c r="M35" s="198">
        <f t="shared" si="29"/>
        <v>0.0023723188118065608</v>
      </c>
      <c r="N35" s="197">
        <v>0.052</v>
      </c>
      <c r="O35" s="196">
        <v>46.101</v>
      </c>
      <c r="P35" s="196">
        <f t="shared" si="30"/>
        <v>46.153</v>
      </c>
      <c r="Q35" s="195">
        <f t="shared" si="31"/>
        <v>0.1402075704721253</v>
      </c>
    </row>
    <row r="36" spans="1:17" s="187" customFormat="1" ht="18" customHeight="1">
      <c r="A36" s="201" t="s">
        <v>280</v>
      </c>
      <c r="B36" s="200">
        <v>27.824</v>
      </c>
      <c r="C36" s="196">
        <v>5.5</v>
      </c>
      <c r="D36" s="196">
        <f t="shared" si="24"/>
        <v>33.324</v>
      </c>
      <c r="E36" s="199">
        <f t="shared" si="25"/>
        <v>0.0029683055619565213</v>
      </c>
      <c r="F36" s="197">
        <v>25.289</v>
      </c>
      <c r="G36" s="196">
        <v>8.53</v>
      </c>
      <c r="H36" s="196">
        <f t="shared" si="26"/>
        <v>33.819</v>
      </c>
      <c r="I36" s="198">
        <f t="shared" si="27"/>
        <v>-0.014636742659451918</v>
      </c>
      <c r="J36" s="197">
        <v>55.39</v>
      </c>
      <c r="K36" s="196">
        <v>7.197</v>
      </c>
      <c r="L36" s="196">
        <f t="shared" si="28"/>
        <v>62.587</v>
      </c>
      <c r="M36" s="198">
        <f t="shared" si="29"/>
        <v>0.002821456321726536</v>
      </c>
      <c r="N36" s="197">
        <v>54.815999999999995</v>
      </c>
      <c r="O36" s="196">
        <v>10.656</v>
      </c>
      <c r="P36" s="196">
        <f t="shared" si="30"/>
        <v>65.472</v>
      </c>
      <c r="Q36" s="195">
        <f t="shared" si="31"/>
        <v>-0.04406463831867047</v>
      </c>
    </row>
    <row r="37" spans="1:17" s="187" customFormat="1" ht="18" customHeight="1">
      <c r="A37" s="201" t="s">
        <v>289</v>
      </c>
      <c r="B37" s="200">
        <v>18.043000000000003</v>
      </c>
      <c r="C37" s="196">
        <v>11.916999999999998</v>
      </c>
      <c r="D37" s="196">
        <f t="shared" si="24"/>
        <v>29.96</v>
      </c>
      <c r="E37" s="199">
        <f t="shared" si="25"/>
        <v>0.0026686602639604306</v>
      </c>
      <c r="F37" s="197">
        <v>23.128</v>
      </c>
      <c r="G37" s="196">
        <v>0.825</v>
      </c>
      <c r="H37" s="196">
        <f t="shared" si="26"/>
        <v>23.953</v>
      </c>
      <c r="I37" s="198">
        <f t="shared" si="27"/>
        <v>0.2507827829499436</v>
      </c>
      <c r="J37" s="197">
        <v>36.554</v>
      </c>
      <c r="K37" s="196">
        <v>30.803000000000004</v>
      </c>
      <c r="L37" s="196">
        <f t="shared" si="28"/>
        <v>67.357</v>
      </c>
      <c r="M37" s="198">
        <f t="shared" si="29"/>
        <v>0.003036490540568078</v>
      </c>
      <c r="N37" s="197">
        <v>42.51700000000001</v>
      </c>
      <c r="O37" s="196">
        <v>1.6580000000000001</v>
      </c>
      <c r="P37" s="196">
        <f t="shared" si="30"/>
        <v>44.17500000000001</v>
      </c>
      <c r="Q37" s="195">
        <f t="shared" si="31"/>
        <v>0.5247764572722124</v>
      </c>
    </row>
    <row r="38" spans="1:17" s="187" customFormat="1" ht="18" customHeight="1">
      <c r="A38" s="466" t="s">
        <v>279</v>
      </c>
      <c r="B38" s="467">
        <v>22.886</v>
      </c>
      <c r="C38" s="468">
        <v>1.75</v>
      </c>
      <c r="D38" s="468">
        <f t="shared" si="24"/>
        <v>24.636</v>
      </c>
      <c r="E38" s="469">
        <f t="shared" si="25"/>
        <v>0.00219442971505104</v>
      </c>
      <c r="F38" s="470">
        <v>59.269999999999996</v>
      </c>
      <c r="G38" s="468">
        <v>22.421000000000003</v>
      </c>
      <c r="H38" s="468">
        <f t="shared" si="26"/>
        <v>81.691</v>
      </c>
      <c r="I38" s="471">
        <f t="shared" si="27"/>
        <v>-0.6984245510521355</v>
      </c>
      <c r="J38" s="470">
        <v>59.736</v>
      </c>
      <c r="K38" s="468">
        <v>5.255</v>
      </c>
      <c r="L38" s="468">
        <f t="shared" si="28"/>
        <v>64.991</v>
      </c>
      <c r="M38" s="471">
        <f t="shared" si="29"/>
        <v>0.002929829961578751</v>
      </c>
      <c r="N38" s="470">
        <v>85.42</v>
      </c>
      <c r="O38" s="468">
        <v>27.571</v>
      </c>
      <c r="P38" s="468">
        <f t="shared" si="30"/>
        <v>112.991</v>
      </c>
      <c r="Q38" s="472">
        <f t="shared" si="31"/>
        <v>-0.4248125956934623</v>
      </c>
    </row>
    <row r="39" spans="1:17" s="187" customFormat="1" ht="18" customHeight="1">
      <c r="A39" s="201" t="s">
        <v>304</v>
      </c>
      <c r="B39" s="200">
        <v>21.114</v>
      </c>
      <c r="C39" s="196">
        <v>0.311</v>
      </c>
      <c r="D39" s="196">
        <f t="shared" si="24"/>
        <v>21.425</v>
      </c>
      <c r="E39" s="199">
        <f t="shared" si="25"/>
        <v>0.0019084127555190995</v>
      </c>
      <c r="F39" s="197">
        <v>27.112000000000002</v>
      </c>
      <c r="G39" s="196">
        <v>24.155</v>
      </c>
      <c r="H39" s="196">
        <f t="shared" si="26"/>
        <v>51.267</v>
      </c>
      <c r="I39" s="198">
        <f t="shared" si="27"/>
        <v>-0.5820898433690288</v>
      </c>
      <c r="J39" s="197">
        <v>43.57</v>
      </c>
      <c r="K39" s="196">
        <v>0.311</v>
      </c>
      <c r="L39" s="196">
        <f t="shared" si="28"/>
        <v>43.881</v>
      </c>
      <c r="M39" s="198">
        <f t="shared" si="29"/>
        <v>0.0019781795716951145</v>
      </c>
      <c r="N39" s="197">
        <v>43.977</v>
      </c>
      <c r="O39" s="196">
        <v>24.155</v>
      </c>
      <c r="P39" s="196">
        <f t="shared" si="30"/>
        <v>68.132</v>
      </c>
      <c r="Q39" s="195">
        <f t="shared" si="31"/>
        <v>-0.3559414078553397</v>
      </c>
    </row>
    <row r="40" spans="1:17" s="187" customFormat="1" ht="18" customHeight="1">
      <c r="A40" s="201" t="s">
        <v>278</v>
      </c>
      <c r="B40" s="200">
        <v>16.535</v>
      </c>
      <c r="C40" s="196">
        <v>1.556</v>
      </c>
      <c r="D40" s="196">
        <f>C40+B40</f>
        <v>18.091</v>
      </c>
      <c r="E40" s="199">
        <f>D40/$D$8</f>
        <v>0.0016114396807512734</v>
      </c>
      <c r="F40" s="197">
        <v>31.871999999999996</v>
      </c>
      <c r="G40" s="196">
        <v>0.060000000000000005</v>
      </c>
      <c r="H40" s="196">
        <f>G40+F40</f>
        <v>31.931999999999995</v>
      </c>
      <c r="I40" s="198">
        <f>(D40/H40-1)</f>
        <v>-0.43345233621445556</v>
      </c>
      <c r="J40" s="197">
        <v>29.401000000000003</v>
      </c>
      <c r="K40" s="196">
        <v>4.822</v>
      </c>
      <c r="L40" s="196">
        <f>K40+J40</f>
        <v>34.223000000000006</v>
      </c>
      <c r="M40" s="198">
        <f>(L40/$L$8)</f>
        <v>0.0015427916292272718</v>
      </c>
      <c r="N40" s="197">
        <v>58.50000000000001</v>
      </c>
      <c r="O40" s="196">
        <v>1.481</v>
      </c>
      <c r="P40" s="196">
        <f>O40+N40</f>
        <v>59.98100000000001</v>
      </c>
      <c r="Q40" s="195">
        <f>(L40/P40-1)</f>
        <v>-0.4294359880628865</v>
      </c>
    </row>
    <row r="41" spans="1:17" s="187" customFormat="1" ht="18" customHeight="1" thickBot="1">
      <c r="A41" s="494" t="s">
        <v>308</v>
      </c>
      <c r="B41" s="495">
        <v>1448.8869999999995</v>
      </c>
      <c r="C41" s="496">
        <v>648.757999999999</v>
      </c>
      <c r="D41" s="496">
        <f>C41+B41</f>
        <v>2097.6449999999986</v>
      </c>
      <c r="E41" s="497">
        <f>D41/$D$8</f>
        <v>0.18684585645511592</v>
      </c>
      <c r="F41" s="498">
        <v>1330.2999999999995</v>
      </c>
      <c r="G41" s="496">
        <v>852.7349999999994</v>
      </c>
      <c r="H41" s="496">
        <f>G41+F41</f>
        <v>2183.034999999999</v>
      </c>
      <c r="I41" s="499">
        <f>(D41/H41-1)</f>
        <v>-0.03911526842217383</v>
      </c>
      <c r="J41" s="498">
        <v>2788.2619999999997</v>
      </c>
      <c r="K41" s="496">
        <v>1469.8059999999896</v>
      </c>
      <c r="L41" s="496">
        <f>K41+J41</f>
        <v>4258.067999999989</v>
      </c>
      <c r="M41" s="499">
        <f>(L41/$L$8)</f>
        <v>0.19195604321890228</v>
      </c>
      <c r="N41" s="498">
        <v>2577.9979999999982</v>
      </c>
      <c r="O41" s="496">
        <v>1620.343999999997</v>
      </c>
      <c r="P41" s="496">
        <f>O41+N41</f>
        <v>4198.341999999995</v>
      </c>
      <c r="Q41" s="500">
        <f>(L41/P41-1)</f>
        <v>0.014226092109693278</v>
      </c>
    </row>
    <row r="42" ht="15" thickTop="1">
      <c r="A42" s="121" t="s">
        <v>134</v>
      </c>
    </row>
    <row r="43" ht="13.5" customHeight="1">
      <c r="A43" s="121" t="s">
        <v>53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42:Q65536 I42:I65536 I3 Q3">
    <cfRule type="cellIs" priority="4" dxfId="100" operator="lessThan" stopIfTrue="1">
      <formula>0</formula>
    </cfRule>
  </conditionalFormatting>
  <conditionalFormatting sqref="I8:I41 Q8:Q41">
    <cfRule type="cellIs" priority="5" dxfId="100" operator="lessThan">
      <formula>0</formula>
    </cfRule>
    <cfRule type="cellIs" priority="6" dxfId="102" operator="greaterThanOrEqual">
      <formula>0</formula>
    </cfRule>
  </conditionalFormatting>
  <conditionalFormatting sqref="I5 Q5">
    <cfRule type="cellIs" priority="1" dxfId="100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71"/>
  <sheetViews>
    <sheetView showGridLines="0" zoomScale="80" zoomScaleNormal="80" zoomScalePageLayoutView="0" workbookViewId="0" topLeftCell="A1">
      <selection activeCell="T69" sqref="T69:W69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643" t="s">
        <v>63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16.5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583" t="s">
        <v>62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>
      <c r="A6" s="584"/>
      <c r="B6" s="628" t="s">
        <v>191</v>
      </c>
      <c r="C6" s="629"/>
      <c r="D6" s="629"/>
      <c r="E6" s="629"/>
      <c r="F6" s="629"/>
      <c r="G6" s="633" t="s">
        <v>34</v>
      </c>
      <c r="H6" s="628" t="s">
        <v>192</v>
      </c>
      <c r="I6" s="629"/>
      <c r="J6" s="629"/>
      <c r="K6" s="629"/>
      <c r="L6" s="629"/>
      <c r="M6" s="630" t="s">
        <v>33</v>
      </c>
      <c r="N6" s="628" t="s">
        <v>193</v>
      </c>
      <c r="O6" s="629"/>
      <c r="P6" s="629"/>
      <c r="Q6" s="629"/>
      <c r="R6" s="629"/>
      <c r="S6" s="633" t="s">
        <v>34</v>
      </c>
      <c r="T6" s="628" t="s">
        <v>194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85"/>
      <c r="B7" s="651" t="s">
        <v>22</v>
      </c>
      <c r="C7" s="650"/>
      <c r="D7" s="649" t="s">
        <v>21</v>
      </c>
      <c r="E7" s="650"/>
      <c r="F7" s="641" t="s">
        <v>17</v>
      </c>
      <c r="G7" s="634"/>
      <c r="H7" s="651" t="s">
        <v>22</v>
      </c>
      <c r="I7" s="650"/>
      <c r="J7" s="649" t="s">
        <v>21</v>
      </c>
      <c r="K7" s="650"/>
      <c r="L7" s="641" t="s">
        <v>17</v>
      </c>
      <c r="M7" s="631"/>
      <c r="N7" s="651" t="s">
        <v>22</v>
      </c>
      <c r="O7" s="650"/>
      <c r="P7" s="649" t="s">
        <v>21</v>
      </c>
      <c r="Q7" s="650"/>
      <c r="R7" s="641" t="s">
        <v>17</v>
      </c>
      <c r="S7" s="634"/>
      <c r="T7" s="651" t="s">
        <v>22</v>
      </c>
      <c r="U7" s="650"/>
      <c r="V7" s="649" t="s">
        <v>21</v>
      </c>
      <c r="W7" s="650"/>
      <c r="X7" s="641" t="s">
        <v>17</v>
      </c>
      <c r="Y7" s="647"/>
    </row>
    <row r="8" spans="1:25" s="266" customFormat="1" ht="21" customHeight="1" thickBot="1">
      <c r="A8" s="586"/>
      <c r="B8" s="269" t="s">
        <v>19</v>
      </c>
      <c r="C8" s="267" t="s">
        <v>18</v>
      </c>
      <c r="D8" s="268" t="s">
        <v>19</v>
      </c>
      <c r="E8" s="267" t="s">
        <v>18</v>
      </c>
      <c r="F8" s="642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42"/>
      <c r="M8" s="632"/>
      <c r="N8" s="269" t="s">
        <v>19</v>
      </c>
      <c r="O8" s="267" t="s">
        <v>18</v>
      </c>
      <c r="P8" s="268" t="s">
        <v>19</v>
      </c>
      <c r="Q8" s="267" t="s">
        <v>18</v>
      </c>
      <c r="R8" s="642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42"/>
      <c r="Y8" s="648"/>
    </row>
    <row r="9" spans="1:25" s="259" customFormat="1" ht="18" customHeight="1" thickBot="1" thickTop="1">
      <c r="A9" s="265" t="s">
        <v>24</v>
      </c>
      <c r="B9" s="263">
        <f>B10+B30+B45+B54+B66+B69</f>
        <v>305853</v>
      </c>
      <c r="C9" s="262">
        <f>C10+C30+C45+C54+C66+C69</f>
        <v>289598</v>
      </c>
      <c r="D9" s="261">
        <f>D10+D30+D45+D54+D66+D69</f>
        <v>3120</v>
      </c>
      <c r="E9" s="262">
        <f>E10+E30+E45+E54+E66+E69</f>
        <v>3392</v>
      </c>
      <c r="F9" s="261">
        <f aca="true" t="shared" si="0" ref="F9:F43">SUM(B9:E9)</f>
        <v>601963</v>
      </c>
      <c r="G9" s="264">
        <f aca="true" t="shared" si="1" ref="G9:G43">F9/$F$9</f>
        <v>1</v>
      </c>
      <c r="H9" s="263">
        <f>H10+H30+H45+H54+H66+H69</f>
        <v>269769</v>
      </c>
      <c r="I9" s="262">
        <f>I10+I30+I45+I54+I66+I69</f>
        <v>250481</v>
      </c>
      <c r="J9" s="261">
        <f>J10+J30+J45+J54+J66+J69</f>
        <v>3500</v>
      </c>
      <c r="K9" s="262">
        <f>K10+K30+K45+K54+K66+K69</f>
        <v>3118</v>
      </c>
      <c r="L9" s="261">
        <f aca="true" t="shared" si="2" ref="L9:L43">SUM(H9:K9)</f>
        <v>526868</v>
      </c>
      <c r="M9" s="487">
        <f aca="true" t="shared" si="3" ref="M9:M42">IF(ISERROR(F9/L9-1),"         /0",(F9/L9-1))</f>
        <v>0.1425309565204187</v>
      </c>
      <c r="N9" s="263">
        <f>N10+N30+N45+N54+N66+N69</f>
        <v>690885</v>
      </c>
      <c r="O9" s="262">
        <f>O10+O30+O45+O54+O66+O69</f>
        <v>665626</v>
      </c>
      <c r="P9" s="261">
        <f>P10+P30+P45+P54+P66+P69</f>
        <v>9361</v>
      </c>
      <c r="Q9" s="262">
        <f>Q10+Q30+Q45+Q54+Q66+Q69</f>
        <v>10152</v>
      </c>
      <c r="R9" s="261">
        <f aca="true" t="shared" si="4" ref="R9:R43">SUM(N9:Q9)</f>
        <v>1376024</v>
      </c>
      <c r="S9" s="264">
        <f aca="true" t="shared" si="5" ref="S9:S43">R9/$R$9</f>
        <v>1</v>
      </c>
      <c r="T9" s="263">
        <f>T10+T30+T45+T54+T66+T69</f>
        <v>619730</v>
      </c>
      <c r="U9" s="262">
        <f>U10+U30+U45+U54+U66+U69</f>
        <v>577761</v>
      </c>
      <c r="V9" s="261">
        <f>V10+V30+V45+V54+V66+V69</f>
        <v>6244</v>
      </c>
      <c r="W9" s="262">
        <f>W10+W30+W45+W54+W66+W69</f>
        <v>5592</v>
      </c>
      <c r="X9" s="261">
        <f aca="true" t="shared" si="6" ref="X9:X43">SUM(T9:W9)</f>
        <v>1209327</v>
      </c>
      <c r="Y9" s="260">
        <f aca="true" t="shared" si="7" ref="Y9:Y42">IF(ISERROR(R9/X9-1),"         /0",(R9/X9-1))</f>
        <v>0.13784278363089553</v>
      </c>
    </row>
    <row r="10" spans="1:25" s="236" customFormat="1" ht="19.5" customHeight="1">
      <c r="A10" s="243" t="s">
        <v>61</v>
      </c>
      <c r="B10" s="240">
        <f>SUM(B11:B29)</f>
        <v>89663</v>
      </c>
      <c r="C10" s="239">
        <f>SUM(C11:C29)</f>
        <v>91332</v>
      </c>
      <c r="D10" s="238">
        <f>SUM(D11:D29)</f>
        <v>18</v>
      </c>
      <c r="E10" s="239">
        <f>SUM(E11:E29)</f>
        <v>17</v>
      </c>
      <c r="F10" s="238">
        <f t="shared" si="0"/>
        <v>181030</v>
      </c>
      <c r="G10" s="241">
        <f t="shared" si="1"/>
        <v>0.30073276928980686</v>
      </c>
      <c r="H10" s="240">
        <f>SUM(H11:H29)</f>
        <v>74664</v>
      </c>
      <c r="I10" s="239">
        <f>SUM(I11:I29)</f>
        <v>76480</v>
      </c>
      <c r="J10" s="238">
        <f>SUM(J11:J29)</f>
        <v>139</v>
      </c>
      <c r="K10" s="239">
        <f>SUM(K11:K29)</f>
        <v>125</v>
      </c>
      <c r="L10" s="238">
        <f t="shared" si="2"/>
        <v>151408</v>
      </c>
      <c r="M10" s="242">
        <f t="shared" si="3"/>
        <v>0.1956435591250132</v>
      </c>
      <c r="N10" s="240">
        <f>SUM(N11:N29)</f>
        <v>209636</v>
      </c>
      <c r="O10" s="239">
        <f>SUM(O11:O29)</f>
        <v>210703</v>
      </c>
      <c r="P10" s="238">
        <f>SUM(P11:P29)</f>
        <v>220</v>
      </c>
      <c r="Q10" s="239">
        <f>SUM(Q11:Q29)</f>
        <v>157</v>
      </c>
      <c r="R10" s="238">
        <f t="shared" si="4"/>
        <v>420716</v>
      </c>
      <c r="S10" s="241">
        <f t="shared" si="5"/>
        <v>0.305747574170218</v>
      </c>
      <c r="T10" s="240">
        <f>SUM(T11:T29)</f>
        <v>179762</v>
      </c>
      <c r="U10" s="239">
        <f>SUM(U11:U29)</f>
        <v>179479</v>
      </c>
      <c r="V10" s="238">
        <f>SUM(V11:V29)</f>
        <v>819</v>
      </c>
      <c r="W10" s="239">
        <f>SUM(W11:W29)</f>
        <v>588</v>
      </c>
      <c r="X10" s="238">
        <f t="shared" si="6"/>
        <v>360648</v>
      </c>
      <c r="Y10" s="237">
        <f t="shared" si="7"/>
        <v>0.16655575519620247</v>
      </c>
    </row>
    <row r="11" spans="1:25" ht="19.5" customHeight="1">
      <c r="A11" s="235" t="s">
        <v>309</v>
      </c>
      <c r="B11" s="233">
        <v>19064</v>
      </c>
      <c r="C11" s="230">
        <v>20940</v>
      </c>
      <c r="D11" s="229">
        <v>0</v>
      </c>
      <c r="E11" s="230">
        <v>0</v>
      </c>
      <c r="F11" s="229">
        <f t="shared" si="0"/>
        <v>40004</v>
      </c>
      <c r="G11" s="232">
        <f t="shared" si="1"/>
        <v>0.06645591174208382</v>
      </c>
      <c r="H11" s="233">
        <v>17720</v>
      </c>
      <c r="I11" s="230">
        <v>19094</v>
      </c>
      <c r="J11" s="229">
        <v>0</v>
      </c>
      <c r="K11" s="230">
        <v>0</v>
      </c>
      <c r="L11" s="229">
        <f t="shared" si="2"/>
        <v>36814</v>
      </c>
      <c r="M11" s="234">
        <f t="shared" si="3"/>
        <v>0.08665181724344007</v>
      </c>
      <c r="N11" s="233">
        <v>45713</v>
      </c>
      <c r="O11" s="230">
        <v>50486</v>
      </c>
      <c r="P11" s="229">
        <v>84</v>
      </c>
      <c r="Q11" s="230">
        <v>114</v>
      </c>
      <c r="R11" s="229">
        <f t="shared" si="4"/>
        <v>96397</v>
      </c>
      <c r="S11" s="232">
        <f t="shared" si="5"/>
        <v>0.07005473741737063</v>
      </c>
      <c r="T11" s="233">
        <v>40903</v>
      </c>
      <c r="U11" s="230">
        <v>43773</v>
      </c>
      <c r="V11" s="229">
        <v>363</v>
      </c>
      <c r="W11" s="230">
        <v>242</v>
      </c>
      <c r="X11" s="229">
        <f t="shared" si="6"/>
        <v>85281</v>
      </c>
      <c r="Y11" s="228">
        <f t="shared" si="7"/>
        <v>0.13034556349010917</v>
      </c>
    </row>
    <row r="12" spans="1:25" ht="19.5" customHeight="1">
      <c r="A12" s="235" t="s">
        <v>310</v>
      </c>
      <c r="B12" s="233">
        <v>9017</v>
      </c>
      <c r="C12" s="230">
        <v>9204</v>
      </c>
      <c r="D12" s="229">
        <v>0</v>
      </c>
      <c r="E12" s="230">
        <v>0</v>
      </c>
      <c r="F12" s="229">
        <f t="shared" si="0"/>
        <v>18221</v>
      </c>
      <c r="G12" s="232">
        <f t="shared" si="1"/>
        <v>0.030269302266086123</v>
      </c>
      <c r="H12" s="233">
        <v>5787</v>
      </c>
      <c r="I12" s="230">
        <v>5874</v>
      </c>
      <c r="J12" s="229"/>
      <c r="K12" s="230"/>
      <c r="L12" s="229">
        <f t="shared" si="2"/>
        <v>11661</v>
      </c>
      <c r="M12" s="234">
        <f t="shared" si="3"/>
        <v>0.5625589572077867</v>
      </c>
      <c r="N12" s="233">
        <v>21260</v>
      </c>
      <c r="O12" s="230">
        <v>21946</v>
      </c>
      <c r="P12" s="229"/>
      <c r="Q12" s="230"/>
      <c r="R12" s="229">
        <f t="shared" si="4"/>
        <v>43206</v>
      </c>
      <c r="S12" s="232">
        <f t="shared" si="5"/>
        <v>0.03139916164252949</v>
      </c>
      <c r="T12" s="233">
        <v>16416</v>
      </c>
      <c r="U12" s="230">
        <v>17414</v>
      </c>
      <c r="V12" s="229"/>
      <c r="W12" s="230"/>
      <c r="X12" s="229">
        <f t="shared" si="6"/>
        <v>33830</v>
      </c>
      <c r="Y12" s="228">
        <f t="shared" si="7"/>
        <v>0.2771504581732189</v>
      </c>
    </row>
    <row r="13" spans="1:25" ht="19.5" customHeight="1">
      <c r="A13" s="235" t="s">
        <v>311</v>
      </c>
      <c r="B13" s="233">
        <v>6265</v>
      </c>
      <c r="C13" s="230">
        <v>6696</v>
      </c>
      <c r="D13" s="229">
        <v>0</v>
      </c>
      <c r="E13" s="230">
        <v>0</v>
      </c>
      <c r="F13" s="229">
        <f t="shared" si="0"/>
        <v>12961</v>
      </c>
      <c r="G13" s="232">
        <f t="shared" si="1"/>
        <v>0.021531223679860722</v>
      </c>
      <c r="H13" s="233">
        <v>5238</v>
      </c>
      <c r="I13" s="230">
        <v>5875</v>
      </c>
      <c r="J13" s="229"/>
      <c r="K13" s="230"/>
      <c r="L13" s="229">
        <f t="shared" si="2"/>
        <v>11113</v>
      </c>
      <c r="M13" s="234">
        <f t="shared" si="3"/>
        <v>0.16629173040583112</v>
      </c>
      <c r="N13" s="233">
        <v>13609</v>
      </c>
      <c r="O13" s="230">
        <v>14572</v>
      </c>
      <c r="P13" s="229"/>
      <c r="Q13" s="230"/>
      <c r="R13" s="229">
        <f t="shared" si="4"/>
        <v>28181</v>
      </c>
      <c r="S13" s="232">
        <f t="shared" si="5"/>
        <v>0.02048002069731342</v>
      </c>
      <c r="T13" s="233">
        <v>11833</v>
      </c>
      <c r="U13" s="230">
        <v>12998</v>
      </c>
      <c r="V13" s="229"/>
      <c r="W13" s="230"/>
      <c r="X13" s="229">
        <f t="shared" si="6"/>
        <v>24831</v>
      </c>
      <c r="Y13" s="228">
        <f t="shared" si="7"/>
        <v>0.1349120051548467</v>
      </c>
    </row>
    <row r="14" spans="1:25" ht="19.5" customHeight="1">
      <c r="A14" s="235" t="s">
        <v>312</v>
      </c>
      <c r="B14" s="233">
        <v>6344</v>
      </c>
      <c r="C14" s="230">
        <v>6560</v>
      </c>
      <c r="D14" s="229">
        <v>0</v>
      </c>
      <c r="E14" s="230">
        <v>0</v>
      </c>
      <c r="F14" s="229">
        <f t="shared" si="0"/>
        <v>12904</v>
      </c>
      <c r="G14" s="232">
        <f t="shared" si="1"/>
        <v>0.021436533474648776</v>
      </c>
      <c r="H14" s="233">
        <v>5928</v>
      </c>
      <c r="I14" s="230">
        <v>6025</v>
      </c>
      <c r="J14" s="229">
        <v>0</v>
      </c>
      <c r="K14" s="230">
        <v>0</v>
      </c>
      <c r="L14" s="229">
        <f t="shared" si="2"/>
        <v>11953</v>
      </c>
      <c r="M14" s="234">
        <f t="shared" si="3"/>
        <v>0.0795616163306283</v>
      </c>
      <c r="N14" s="233">
        <v>15308</v>
      </c>
      <c r="O14" s="230">
        <v>15863</v>
      </c>
      <c r="P14" s="229">
        <v>94</v>
      </c>
      <c r="Q14" s="230">
        <v>11</v>
      </c>
      <c r="R14" s="229">
        <f t="shared" si="4"/>
        <v>31276</v>
      </c>
      <c r="S14" s="232">
        <f t="shared" si="5"/>
        <v>0.022729254722301355</v>
      </c>
      <c r="T14" s="233">
        <v>14231</v>
      </c>
      <c r="U14" s="230">
        <v>13996</v>
      </c>
      <c r="V14" s="229">
        <v>106</v>
      </c>
      <c r="W14" s="230">
        <v>46</v>
      </c>
      <c r="X14" s="229">
        <f t="shared" si="6"/>
        <v>28379</v>
      </c>
      <c r="Y14" s="228">
        <f t="shared" si="7"/>
        <v>0.10208252581133936</v>
      </c>
    </row>
    <row r="15" spans="1:25" ht="19.5" customHeight="1">
      <c r="A15" s="235" t="s">
        <v>313</v>
      </c>
      <c r="B15" s="233">
        <v>6009</v>
      </c>
      <c r="C15" s="230">
        <v>6300</v>
      </c>
      <c r="D15" s="229">
        <v>0</v>
      </c>
      <c r="E15" s="230">
        <v>0</v>
      </c>
      <c r="F15" s="229">
        <f t="shared" si="0"/>
        <v>12309</v>
      </c>
      <c r="G15" s="232">
        <f t="shared" si="1"/>
        <v>0.020448100630769666</v>
      </c>
      <c r="H15" s="233">
        <v>4277</v>
      </c>
      <c r="I15" s="230">
        <v>4397</v>
      </c>
      <c r="J15" s="229"/>
      <c r="K15" s="230"/>
      <c r="L15" s="229">
        <f t="shared" si="2"/>
        <v>8674</v>
      </c>
      <c r="M15" s="234">
        <f t="shared" si="3"/>
        <v>0.41906848051648615</v>
      </c>
      <c r="N15" s="233">
        <v>11959</v>
      </c>
      <c r="O15" s="230">
        <v>14663</v>
      </c>
      <c r="P15" s="229"/>
      <c r="Q15" s="230"/>
      <c r="R15" s="229">
        <f t="shared" si="4"/>
        <v>26622</v>
      </c>
      <c r="S15" s="232">
        <f t="shared" si="5"/>
        <v>0.019347046272448737</v>
      </c>
      <c r="T15" s="233">
        <v>8878</v>
      </c>
      <c r="U15" s="230">
        <v>11983</v>
      </c>
      <c r="V15" s="229"/>
      <c r="W15" s="230"/>
      <c r="X15" s="229">
        <f t="shared" si="6"/>
        <v>20861</v>
      </c>
      <c r="Y15" s="228">
        <f t="shared" si="7"/>
        <v>0.2761612578495758</v>
      </c>
    </row>
    <row r="16" spans="1:25" ht="19.5" customHeight="1">
      <c r="A16" s="235" t="s">
        <v>314</v>
      </c>
      <c r="B16" s="233">
        <v>5520</v>
      </c>
      <c r="C16" s="230">
        <v>5855</v>
      </c>
      <c r="D16" s="229">
        <v>0</v>
      </c>
      <c r="E16" s="230">
        <v>0</v>
      </c>
      <c r="F16" s="229">
        <f>SUM(B16:E16)</f>
        <v>11375</v>
      </c>
      <c r="G16" s="232">
        <f>F16/$F$9</f>
        <v>0.018896510250630022</v>
      </c>
      <c r="H16" s="233">
        <v>4791</v>
      </c>
      <c r="I16" s="230">
        <v>5245</v>
      </c>
      <c r="J16" s="229"/>
      <c r="K16" s="230">
        <v>0</v>
      </c>
      <c r="L16" s="229">
        <f>SUM(H16:K16)</f>
        <v>10036</v>
      </c>
      <c r="M16" s="234">
        <f>IF(ISERROR(F16/L16-1),"         /0",(F16/L16-1))</f>
        <v>0.13341968911917101</v>
      </c>
      <c r="N16" s="233">
        <v>13186</v>
      </c>
      <c r="O16" s="230">
        <v>13233</v>
      </c>
      <c r="P16" s="229">
        <v>8</v>
      </c>
      <c r="Q16" s="230">
        <v>2</v>
      </c>
      <c r="R16" s="229">
        <f>SUM(N16:Q16)</f>
        <v>26429</v>
      </c>
      <c r="S16" s="232">
        <f>R16/$R$9</f>
        <v>0.01920678709092283</v>
      </c>
      <c r="T16" s="233">
        <v>12143</v>
      </c>
      <c r="U16" s="230">
        <v>11941</v>
      </c>
      <c r="V16" s="229">
        <v>114</v>
      </c>
      <c r="W16" s="230">
        <v>95</v>
      </c>
      <c r="X16" s="229">
        <f>SUM(T16:W16)</f>
        <v>24293</v>
      </c>
      <c r="Y16" s="228">
        <f>IF(ISERROR(R16/X16-1),"         /0",(R16/X16-1))</f>
        <v>0.08792656320750836</v>
      </c>
    </row>
    <row r="17" spans="1:25" ht="19.5" customHeight="1">
      <c r="A17" s="235" t="s">
        <v>315</v>
      </c>
      <c r="B17" s="233">
        <v>4803</v>
      </c>
      <c r="C17" s="230">
        <v>4861</v>
      </c>
      <c r="D17" s="229">
        <v>0</v>
      </c>
      <c r="E17" s="230">
        <v>0</v>
      </c>
      <c r="F17" s="229">
        <f>SUM(B17:E17)</f>
        <v>9664</v>
      </c>
      <c r="G17" s="232">
        <f>F17/$F$9</f>
        <v>0.01605414286260119</v>
      </c>
      <c r="H17" s="233">
        <v>3685</v>
      </c>
      <c r="I17" s="230">
        <v>3898</v>
      </c>
      <c r="J17" s="229"/>
      <c r="K17" s="230"/>
      <c r="L17" s="229">
        <f>SUM(H17:K17)</f>
        <v>7583</v>
      </c>
      <c r="M17" s="234">
        <f>IF(ISERROR(F17/L17-1),"         /0",(F17/L17-1))</f>
        <v>0.27442964525913216</v>
      </c>
      <c r="N17" s="233">
        <v>10707</v>
      </c>
      <c r="O17" s="230">
        <v>11146</v>
      </c>
      <c r="P17" s="229"/>
      <c r="Q17" s="230"/>
      <c r="R17" s="229">
        <f>SUM(N17:Q17)</f>
        <v>21853</v>
      </c>
      <c r="S17" s="232">
        <f>R17/$R$9</f>
        <v>0.015881263698888974</v>
      </c>
      <c r="T17" s="233">
        <v>9162</v>
      </c>
      <c r="U17" s="230">
        <v>9200</v>
      </c>
      <c r="V17" s="229"/>
      <c r="W17" s="230"/>
      <c r="X17" s="229">
        <f>SUM(T17:W17)</f>
        <v>18362</v>
      </c>
      <c r="Y17" s="228">
        <f>IF(ISERROR(R17/X17-1),"         /0",(R17/X17-1))</f>
        <v>0.19012090186254227</v>
      </c>
    </row>
    <row r="18" spans="1:25" ht="19.5" customHeight="1">
      <c r="A18" s="235" t="s">
        <v>316</v>
      </c>
      <c r="B18" s="233">
        <v>4100</v>
      </c>
      <c r="C18" s="230">
        <v>4084</v>
      </c>
      <c r="D18" s="229">
        <v>0</v>
      </c>
      <c r="E18" s="230">
        <v>0</v>
      </c>
      <c r="F18" s="229">
        <f>SUM(B18:E18)</f>
        <v>8184</v>
      </c>
      <c r="G18" s="232">
        <f>F18/$F$9</f>
        <v>0.013595519990431305</v>
      </c>
      <c r="H18" s="233">
        <v>3377</v>
      </c>
      <c r="I18" s="230">
        <v>3118</v>
      </c>
      <c r="J18" s="229"/>
      <c r="K18" s="230"/>
      <c r="L18" s="229">
        <f>SUM(H18:K18)</f>
        <v>6495</v>
      </c>
      <c r="M18" s="234">
        <f>IF(ISERROR(F18/L18-1),"         /0",(F18/L18-1))</f>
        <v>0.2600461893764434</v>
      </c>
      <c r="N18" s="233">
        <v>8845</v>
      </c>
      <c r="O18" s="230">
        <v>8351</v>
      </c>
      <c r="P18" s="229">
        <v>2</v>
      </c>
      <c r="Q18" s="230"/>
      <c r="R18" s="229">
        <f>SUM(N18:Q18)</f>
        <v>17198</v>
      </c>
      <c r="S18" s="232">
        <f>R18/$R$9</f>
        <v>0.012498328517525857</v>
      </c>
      <c r="T18" s="233">
        <v>7953</v>
      </c>
      <c r="U18" s="230">
        <v>7183</v>
      </c>
      <c r="V18" s="229"/>
      <c r="W18" s="230"/>
      <c r="X18" s="229">
        <f>SUM(T18:W18)</f>
        <v>15136</v>
      </c>
      <c r="Y18" s="228">
        <f>IF(ISERROR(R18/X18-1),"         /0",(R18/X18-1))</f>
        <v>0.13623150105708248</v>
      </c>
    </row>
    <row r="19" spans="1:25" ht="19.5" customHeight="1">
      <c r="A19" s="235" t="s">
        <v>317</v>
      </c>
      <c r="B19" s="233">
        <v>3625</v>
      </c>
      <c r="C19" s="230">
        <v>3477</v>
      </c>
      <c r="D19" s="229">
        <v>4</v>
      </c>
      <c r="E19" s="230">
        <v>1</v>
      </c>
      <c r="F19" s="229">
        <f t="shared" si="0"/>
        <v>7107</v>
      </c>
      <c r="G19" s="232">
        <f t="shared" si="1"/>
        <v>0.011806373481426598</v>
      </c>
      <c r="H19" s="233">
        <v>2913</v>
      </c>
      <c r="I19" s="230">
        <v>3199</v>
      </c>
      <c r="J19" s="229">
        <v>111</v>
      </c>
      <c r="K19" s="230">
        <v>124</v>
      </c>
      <c r="L19" s="229">
        <f t="shared" si="2"/>
        <v>6347</v>
      </c>
      <c r="M19" s="234">
        <f t="shared" si="3"/>
        <v>0.11974161020954788</v>
      </c>
      <c r="N19" s="233">
        <v>7245</v>
      </c>
      <c r="O19" s="230">
        <v>7032</v>
      </c>
      <c r="P19" s="229">
        <v>8</v>
      </c>
      <c r="Q19" s="230">
        <v>5</v>
      </c>
      <c r="R19" s="229">
        <f t="shared" si="4"/>
        <v>14290</v>
      </c>
      <c r="S19" s="232">
        <f t="shared" si="5"/>
        <v>0.010384993285000843</v>
      </c>
      <c r="T19" s="233">
        <v>6484</v>
      </c>
      <c r="U19" s="230">
        <v>6465</v>
      </c>
      <c r="V19" s="229">
        <v>111</v>
      </c>
      <c r="W19" s="230">
        <v>135</v>
      </c>
      <c r="X19" s="229">
        <f t="shared" si="6"/>
        <v>13195</v>
      </c>
      <c r="Y19" s="228">
        <f t="shared" si="7"/>
        <v>0.0829859795377037</v>
      </c>
    </row>
    <row r="20" spans="1:25" ht="19.5" customHeight="1">
      <c r="A20" s="235" t="s">
        <v>318</v>
      </c>
      <c r="B20" s="233">
        <v>2669</v>
      </c>
      <c r="C20" s="230">
        <v>2718</v>
      </c>
      <c r="D20" s="229">
        <v>0</v>
      </c>
      <c r="E20" s="230">
        <v>0</v>
      </c>
      <c r="F20" s="229">
        <f t="shared" si="0"/>
        <v>5387</v>
      </c>
      <c r="G20" s="232">
        <f t="shared" si="1"/>
        <v>0.008949055008364301</v>
      </c>
      <c r="H20" s="233">
        <v>2400</v>
      </c>
      <c r="I20" s="230">
        <v>2482</v>
      </c>
      <c r="J20" s="229">
        <v>1</v>
      </c>
      <c r="K20" s="230"/>
      <c r="L20" s="229">
        <f t="shared" si="2"/>
        <v>4883</v>
      </c>
      <c r="M20" s="234">
        <f t="shared" si="3"/>
        <v>0.10321523653491704</v>
      </c>
      <c r="N20" s="233">
        <v>6041</v>
      </c>
      <c r="O20" s="230">
        <v>5495</v>
      </c>
      <c r="P20" s="229">
        <v>2</v>
      </c>
      <c r="Q20" s="230">
        <v>1</v>
      </c>
      <c r="R20" s="229">
        <f t="shared" si="4"/>
        <v>11539</v>
      </c>
      <c r="S20" s="232">
        <f t="shared" si="5"/>
        <v>0.008385754899623843</v>
      </c>
      <c r="T20" s="233">
        <v>5913</v>
      </c>
      <c r="U20" s="230">
        <v>5128</v>
      </c>
      <c r="V20" s="229">
        <v>1</v>
      </c>
      <c r="W20" s="230">
        <v>3</v>
      </c>
      <c r="X20" s="229">
        <f t="shared" si="6"/>
        <v>11045</v>
      </c>
      <c r="Y20" s="228">
        <f t="shared" si="7"/>
        <v>0.044726120416477944</v>
      </c>
    </row>
    <row r="21" spans="1:25" ht="19.5" customHeight="1">
      <c r="A21" s="235" t="s">
        <v>319</v>
      </c>
      <c r="B21" s="233">
        <v>2702</v>
      </c>
      <c r="C21" s="230">
        <v>2305</v>
      </c>
      <c r="D21" s="229">
        <v>0</v>
      </c>
      <c r="E21" s="230">
        <v>0</v>
      </c>
      <c r="F21" s="229">
        <f t="shared" si="0"/>
        <v>5007</v>
      </c>
      <c r="G21" s="232">
        <f t="shared" si="1"/>
        <v>0.00831778697361798</v>
      </c>
      <c r="H21" s="233">
        <v>2873</v>
      </c>
      <c r="I21" s="230">
        <v>2124</v>
      </c>
      <c r="J21" s="229"/>
      <c r="K21" s="230"/>
      <c r="L21" s="229">
        <f t="shared" si="2"/>
        <v>4997</v>
      </c>
      <c r="M21" s="234">
        <f t="shared" si="3"/>
        <v>0.0020012007204321947</v>
      </c>
      <c r="N21" s="233">
        <v>7253</v>
      </c>
      <c r="O21" s="230">
        <v>5183</v>
      </c>
      <c r="P21" s="229"/>
      <c r="Q21" s="230"/>
      <c r="R21" s="229">
        <f t="shared" si="4"/>
        <v>12436</v>
      </c>
      <c r="S21" s="232">
        <f t="shared" si="5"/>
        <v>0.009037633064539571</v>
      </c>
      <c r="T21" s="233">
        <v>7826</v>
      </c>
      <c r="U21" s="230">
        <v>5307</v>
      </c>
      <c r="V21" s="229"/>
      <c r="W21" s="230"/>
      <c r="X21" s="229">
        <f t="shared" si="6"/>
        <v>13133</v>
      </c>
      <c r="Y21" s="228">
        <f t="shared" si="7"/>
        <v>-0.053072413005406216</v>
      </c>
    </row>
    <row r="22" spans="1:25" ht="19.5" customHeight="1">
      <c r="A22" s="235" t="s">
        <v>320</v>
      </c>
      <c r="B22" s="233">
        <v>2066</v>
      </c>
      <c r="C22" s="230">
        <v>2072</v>
      </c>
      <c r="D22" s="229">
        <v>0</v>
      </c>
      <c r="E22" s="230">
        <v>0</v>
      </c>
      <c r="F22" s="229">
        <f t="shared" si="0"/>
        <v>4138</v>
      </c>
      <c r="G22" s="232">
        <f t="shared" si="1"/>
        <v>0.006874176652053365</v>
      </c>
      <c r="H22" s="233">
        <v>2088</v>
      </c>
      <c r="I22" s="230">
        <v>2305</v>
      </c>
      <c r="J22" s="229"/>
      <c r="K22" s="230"/>
      <c r="L22" s="229">
        <f t="shared" si="2"/>
        <v>4393</v>
      </c>
      <c r="M22" s="234">
        <f t="shared" si="3"/>
        <v>-0.05804689278397446</v>
      </c>
      <c r="N22" s="233">
        <v>4634</v>
      </c>
      <c r="O22" s="230">
        <v>5050</v>
      </c>
      <c r="P22" s="229"/>
      <c r="Q22" s="230"/>
      <c r="R22" s="229">
        <f t="shared" si="4"/>
        <v>9684</v>
      </c>
      <c r="S22" s="232">
        <f t="shared" si="5"/>
        <v>0.007037667947652076</v>
      </c>
      <c r="T22" s="233">
        <v>4408</v>
      </c>
      <c r="U22" s="230">
        <v>5701</v>
      </c>
      <c r="V22" s="229"/>
      <c r="W22" s="230"/>
      <c r="X22" s="229">
        <f t="shared" si="6"/>
        <v>10109</v>
      </c>
      <c r="Y22" s="228">
        <f t="shared" si="7"/>
        <v>-0.04204174497972102</v>
      </c>
    </row>
    <row r="23" spans="1:25" ht="19.5" customHeight="1">
      <c r="A23" s="235" t="s">
        <v>321</v>
      </c>
      <c r="B23" s="233">
        <v>1946</v>
      </c>
      <c r="C23" s="230">
        <v>2069</v>
      </c>
      <c r="D23" s="229">
        <v>2</v>
      </c>
      <c r="E23" s="230">
        <v>0</v>
      </c>
      <c r="F23" s="229">
        <f t="shared" si="0"/>
        <v>4017</v>
      </c>
      <c r="G23" s="232">
        <f t="shared" si="1"/>
        <v>0.006673167619936774</v>
      </c>
      <c r="H23" s="233">
        <v>1983</v>
      </c>
      <c r="I23" s="230">
        <v>2076</v>
      </c>
      <c r="J23" s="229"/>
      <c r="K23" s="230"/>
      <c r="L23" s="229">
        <f t="shared" si="2"/>
        <v>4059</v>
      </c>
      <c r="M23" s="234">
        <f t="shared" si="3"/>
        <v>-0.010347376201034764</v>
      </c>
      <c r="N23" s="233">
        <v>4379</v>
      </c>
      <c r="O23" s="230">
        <v>4645</v>
      </c>
      <c r="P23" s="229">
        <v>2</v>
      </c>
      <c r="Q23" s="230"/>
      <c r="R23" s="229">
        <f t="shared" si="4"/>
        <v>9026</v>
      </c>
      <c r="S23" s="232">
        <f t="shared" si="5"/>
        <v>0.006559478613745109</v>
      </c>
      <c r="T23" s="233">
        <v>4424</v>
      </c>
      <c r="U23" s="230">
        <v>4349</v>
      </c>
      <c r="V23" s="229"/>
      <c r="W23" s="230"/>
      <c r="X23" s="229">
        <f t="shared" si="6"/>
        <v>8773</v>
      </c>
      <c r="Y23" s="228">
        <f t="shared" si="7"/>
        <v>0.028838481705232066</v>
      </c>
    </row>
    <row r="24" spans="1:25" ht="19.5" customHeight="1">
      <c r="A24" s="235" t="s">
        <v>322</v>
      </c>
      <c r="B24" s="233">
        <v>989</v>
      </c>
      <c r="C24" s="230">
        <v>2566</v>
      </c>
      <c r="D24" s="229">
        <v>0</v>
      </c>
      <c r="E24" s="230">
        <v>0</v>
      </c>
      <c r="F24" s="229">
        <f t="shared" si="0"/>
        <v>3555</v>
      </c>
      <c r="G24" s="232">
        <f t="shared" si="1"/>
        <v>0.005905678588218877</v>
      </c>
      <c r="H24" s="233">
        <v>999</v>
      </c>
      <c r="I24" s="230">
        <v>2381</v>
      </c>
      <c r="J24" s="229"/>
      <c r="K24" s="230"/>
      <c r="L24" s="229">
        <f t="shared" si="2"/>
        <v>3380</v>
      </c>
      <c r="M24" s="234">
        <f t="shared" si="3"/>
        <v>0.05177514792899407</v>
      </c>
      <c r="N24" s="233">
        <v>2684</v>
      </c>
      <c r="O24" s="230">
        <v>5742</v>
      </c>
      <c r="P24" s="229"/>
      <c r="Q24" s="230"/>
      <c r="R24" s="229">
        <f t="shared" si="4"/>
        <v>8426</v>
      </c>
      <c r="S24" s="232">
        <f t="shared" si="5"/>
        <v>0.0061234397074469635</v>
      </c>
      <c r="T24" s="233">
        <v>2521</v>
      </c>
      <c r="U24" s="230">
        <v>5610</v>
      </c>
      <c r="V24" s="229"/>
      <c r="W24" s="230"/>
      <c r="X24" s="229">
        <f t="shared" si="6"/>
        <v>8131</v>
      </c>
      <c r="Y24" s="228">
        <f t="shared" si="7"/>
        <v>0.03628090025827091</v>
      </c>
    </row>
    <row r="25" spans="1:25" ht="19.5" customHeight="1">
      <c r="A25" s="235" t="s">
        <v>323</v>
      </c>
      <c r="B25" s="233">
        <v>1633</v>
      </c>
      <c r="C25" s="230">
        <v>1493</v>
      </c>
      <c r="D25" s="229">
        <v>0</v>
      </c>
      <c r="E25" s="230">
        <v>0</v>
      </c>
      <c r="F25" s="229">
        <f t="shared" si="0"/>
        <v>3126</v>
      </c>
      <c r="G25" s="232">
        <f t="shared" si="1"/>
        <v>0.005193010201623688</v>
      </c>
      <c r="H25" s="233">
        <v>1293</v>
      </c>
      <c r="I25" s="230">
        <v>1275</v>
      </c>
      <c r="J25" s="229"/>
      <c r="K25" s="230"/>
      <c r="L25" s="229">
        <f t="shared" si="2"/>
        <v>2568</v>
      </c>
      <c r="M25" s="234">
        <f t="shared" si="3"/>
        <v>0.21728971962616828</v>
      </c>
      <c r="N25" s="233">
        <v>3737</v>
      </c>
      <c r="O25" s="230">
        <v>3468</v>
      </c>
      <c r="P25" s="229"/>
      <c r="Q25" s="230"/>
      <c r="R25" s="229">
        <f t="shared" si="4"/>
        <v>7205</v>
      </c>
      <c r="S25" s="232">
        <f t="shared" si="5"/>
        <v>0.005236100533130236</v>
      </c>
      <c r="T25" s="233">
        <v>3251</v>
      </c>
      <c r="U25" s="230">
        <v>3053</v>
      </c>
      <c r="V25" s="229"/>
      <c r="W25" s="230"/>
      <c r="X25" s="229">
        <f t="shared" si="6"/>
        <v>6304</v>
      </c>
      <c r="Y25" s="228">
        <f t="shared" si="7"/>
        <v>0.1429251269035532</v>
      </c>
    </row>
    <row r="26" spans="1:25" ht="19.5" customHeight="1">
      <c r="A26" s="235" t="s">
        <v>324</v>
      </c>
      <c r="B26" s="233">
        <v>1499</v>
      </c>
      <c r="C26" s="230">
        <v>1305</v>
      </c>
      <c r="D26" s="229">
        <v>0</v>
      </c>
      <c r="E26" s="230">
        <v>0</v>
      </c>
      <c r="F26" s="229">
        <f t="shared" si="0"/>
        <v>2804</v>
      </c>
      <c r="G26" s="232">
        <f t="shared" si="1"/>
        <v>0.0046580936037597</v>
      </c>
      <c r="H26" s="233">
        <v>1287</v>
      </c>
      <c r="I26" s="230">
        <v>1099</v>
      </c>
      <c r="J26" s="229">
        <v>5</v>
      </c>
      <c r="K26" s="230"/>
      <c r="L26" s="229">
        <f t="shared" si="2"/>
        <v>2391</v>
      </c>
      <c r="M26" s="234">
        <f t="shared" si="3"/>
        <v>0.17273107486407357</v>
      </c>
      <c r="N26" s="233">
        <v>4675</v>
      </c>
      <c r="O26" s="230">
        <v>3819</v>
      </c>
      <c r="P26" s="229"/>
      <c r="Q26" s="230"/>
      <c r="R26" s="229">
        <f t="shared" si="4"/>
        <v>8494</v>
      </c>
      <c r="S26" s="232">
        <f t="shared" si="5"/>
        <v>0.006172857450160753</v>
      </c>
      <c r="T26" s="233">
        <v>3649</v>
      </c>
      <c r="U26" s="230">
        <v>2917</v>
      </c>
      <c r="V26" s="229">
        <v>5</v>
      </c>
      <c r="W26" s="230"/>
      <c r="X26" s="229">
        <f t="shared" si="6"/>
        <v>6571</v>
      </c>
      <c r="Y26" s="228">
        <f t="shared" si="7"/>
        <v>0.2926495206209101</v>
      </c>
    </row>
    <row r="27" spans="1:25" ht="19.5" customHeight="1">
      <c r="A27" s="235" t="s">
        <v>325</v>
      </c>
      <c r="B27" s="233">
        <v>1088</v>
      </c>
      <c r="C27" s="230">
        <v>976</v>
      </c>
      <c r="D27" s="229">
        <v>0</v>
      </c>
      <c r="E27" s="230">
        <v>0</v>
      </c>
      <c r="F27" s="229">
        <f t="shared" si="0"/>
        <v>2064</v>
      </c>
      <c r="G27" s="232">
        <f t="shared" si="1"/>
        <v>0.0034287821676747573</v>
      </c>
      <c r="H27" s="233">
        <v>1076</v>
      </c>
      <c r="I27" s="230">
        <v>943</v>
      </c>
      <c r="J27" s="229"/>
      <c r="K27" s="230"/>
      <c r="L27" s="229">
        <f t="shared" si="2"/>
        <v>2019</v>
      </c>
      <c r="M27" s="234">
        <f t="shared" si="3"/>
        <v>0.022288261515601704</v>
      </c>
      <c r="N27" s="233">
        <v>2396</v>
      </c>
      <c r="O27" s="230">
        <v>2140</v>
      </c>
      <c r="P27" s="229"/>
      <c r="Q27" s="230"/>
      <c r="R27" s="229">
        <f t="shared" si="4"/>
        <v>4536</v>
      </c>
      <c r="S27" s="232">
        <f t="shared" si="5"/>
        <v>0.0032964541316139835</v>
      </c>
      <c r="T27" s="233">
        <v>2465</v>
      </c>
      <c r="U27" s="230">
        <v>2061</v>
      </c>
      <c r="V27" s="229"/>
      <c r="W27" s="230"/>
      <c r="X27" s="229">
        <f t="shared" si="6"/>
        <v>4526</v>
      </c>
      <c r="Y27" s="228">
        <f t="shared" si="7"/>
        <v>0.002209456473707405</v>
      </c>
    </row>
    <row r="28" spans="1:25" ht="19.5" customHeight="1">
      <c r="A28" s="235" t="s">
        <v>326</v>
      </c>
      <c r="B28" s="233">
        <v>1040</v>
      </c>
      <c r="C28" s="230">
        <v>911</v>
      </c>
      <c r="D28" s="229">
        <v>1</v>
      </c>
      <c r="E28" s="230">
        <v>0</v>
      </c>
      <c r="F28" s="229">
        <f t="shared" si="0"/>
        <v>1952</v>
      </c>
      <c r="G28" s="232">
        <f t="shared" si="1"/>
        <v>0.003242724220591631</v>
      </c>
      <c r="H28" s="233">
        <v>1073</v>
      </c>
      <c r="I28" s="230">
        <v>1000</v>
      </c>
      <c r="J28" s="229">
        <v>5</v>
      </c>
      <c r="K28" s="230"/>
      <c r="L28" s="229">
        <f t="shared" si="2"/>
        <v>2078</v>
      </c>
      <c r="M28" s="234">
        <f t="shared" si="3"/>
        <v>-0.06063522617901829</v>
      </c>
      <c r="N28" s="233">
        <v>2778</v>
      </c>
      <c r="O28" s="230">
        <v>2034</v>
      </c>
      <c r="P28" s="229">
        <v>2</v>
      </c>
      <c r="Q28" s="230"/>
      <c r="R28" s="229">
        <f t="shared" si="4"/>
        <v>4814</v>
      </c>
      <c r="S28" s="232">
        <f t="shared" si="5"/>
        <v>0.0034984854915321244</v>
      </c>
      <c r="T28" s="233">
        <v>2177</v>
      </c>
      <c r="U28" s="230">
        <v>2083</v>
      </c>
      <c r="V28" s="229">
        <v>80</v>
      </c>
      <c r="W28" s="230"/>
      <c r="X28" s="229">
        <f t="shared" si="6"/>
        <v>4340</v>
      </c>
      <c r="Y28" s="228">
        <f t="shared" si="7"/>
        <v>0.1092165898617512</v>
      </c>
    </row>
    <row r="29" spans="1:25" ht="19.5" customHeight="1" thickBot="1">
      <c r="A29" s="235" t="s">
        <v>308</v>
      </c>
      <c r="B29" s="233">
        <v>9284</v>
      </c>
      <c r="C29" s="230">
        <v>6940</v>
      </c>
      <c r="D29" s="229">
        <v>11</v>
      </c>
      <c r="E29" s="230">
        <v>16</v>
      </c>
      <c r="F29" s="229">
        <f t="shared" si="0"/>
        <v>16251</v>
      </c>
      <c r="G29" s="232">
        <f t="shared" si="1"/>
        <v>0.026996675875427558</v>
      </c>
      <c r="H29" s="233">
        <v>5876</v>
      </c>
      <c r="I29" s="230">
        <v>4070</v>
      </c>
      <c r="J29" s="229">
        <v>17</v>
      </c>
      <c r="K29" s="230">
        <v>1</v>
      </c>
      <c r="L29" s="229">
        <f t="shared" si="2"/>
        <v>9964</v>
      </c>
      <c r="M29" s="234">
        <f t="shared" si="3"/>
        <v>0.6309714973906062</v>
      </c>
      <c r="N29" s="233">
        <v>23227</v>
      </c>
      <c r="O29" s="230">
        <v>15835</v>
      </c>
      <c r="P29" s="229">
        <v>18</v>
      </c>
      <c r="Q29" s="230">
        <v>24</v>
      </c>
      <c r="R29" s="229">
        <f t="shared" si="4"/>
        <v>39104</v>
      </c>
      <c r="S29" s="232">
        <f t="shared" si="5"/>
        <v>0.028418108986471166</v>
      </c>
      <c r="T29" s="233">
        <v>15125</v>
      </c>
      <c r="U29" s="230">
        <v>8317</v>
      </c>
      <c r="V29" s="229">
        <v>39</v>
      </c>
      <c r="W29" s="230">
        <v>67</v>
      </c>
      <c r="X29" s="229">
        <f t="shared" si="6"/>
        <v>23548</v>
      </c>
      <c r="Y29" s="228">
        <f t="shared" si="7"/>
        <v>0.6606081195855273</v>
      </c>
    </row>
    <row r="30" spans="1:25" s="236" customFormat="1" ht="19.5" customHeight="1">
      <c r="A30" s="243" t="s">
        <v>60</v>
      </c>
      <c r="B30" s="240">
        <f>SUM(B31:B44)</f>
        <v>101275</v>
      </c>
      <c r="C30" s="239">
        <f>SUM(C31:C44)</f>
        <v>92943</v>
      </c>
      <c r="D30" s="238">
        <f>SUM(D31:D44)</f>
        <v>17</v>
      </c>
      <c r="E30" s="239">
        <f>SUM(E31:E44)</f>
        <v>6</v>
      </c>
      <c r="F30" s="238">
        <f t="shared" si="0"/>
        <v>194241</v>
      </c>
      <c r="G30" s="241">
        <f t="shared" si="1"/>
        <v>0.3226793008872638</v>
      </c>
      <c r="H30" s="240">
        <f>SUM(H31:H44)</f>
        <v>83272</v>
      </c>
      <c r="I30" s="239">
        <f>SUM(I31:I44)</f>
        <v>73594</v>
      </c>
      <c r="J30" s="238">
        <f>SUM(J31:J44)</f>
        <v>251</v>
      </c>
      <c r="K30" s="239">
        <f>SUM(K31:K44)</f>
        <v>155</v>
      </c>
      <c r="L30" s="238">
        <f t="shared" si="2"/>
        <v>157272</v>
      </c>
      <c r="M30" s="242">
        <f t="shared" si="3"/>
        <v>0.23506409278193185</v>
      </c>
      <c r="N30" s="240">
        <f>SUM(N31:N44)</f>
        <v>206702</v>
      </c>
      <c r="O30" s="239">
        <f>SUM(O31:O44)</f>
        <v>202362</v>
      </c>
      <c r="P30" s="238">
        <f>SUM(P31:P44)</f>
        <v>177</v>
      </c>
      <c r="Q30" s="239">
        <f>SUM(Q31:Q44)</f>
        <v>136</v>
      </c>
      <c r="R30" s="238">
        <f t="shared" si="4"/>
        <v>409377</v>
      </c>
      <c r="S30" s="241">
        <f t="shared" si="5"/>
        <v>0.2975071655726935</v>
      </c>
      <c r="T30" s="240">
        <f>SUM(T31:T44)</f>
        <v>174252</v>
      </c>
      <c r="U30" s="239">
        <f>SUM(U31:U44)</f>
        <v>163797</v>
      </c>
      <c r="V30" s="238">
        <f>SUM(V31:V44)</f>
        <v>305</v>
      </c>
      <c r="W30" s="239">
        <f>SUM(W31:W44)</f>
        <v>159</v>
      </c>
      <c r="X30" s="238">
        <f t="shared" si="6"/>
        <v>338513</v>
      </c>
      <c r="Y30" s="237">
        <f t="shared" si="7"/>
        <v>0.20933908003533097</v>
      </c>
    </row>
    <row r="31" spans="1:25" ht="19.5" customHeight="1">
      <c r="A31" s="250" t="s">
        <v>327</v>
      </c>
      <c r="B31" s="247">
        <v>15150</v>
      </c>
      <c r="C31" s="245">
        <v>13987</v>
      </c>
      <c r="D31" s="246">
        <v>0</v>
      </c>
      <c r="E31" s="245">
        <v>0</v>
      </c>
      <c r="F31" s="229">
        <f t="shared" si="0"/>
        <v>29137</v>
      </c>
      <c r="G31" s="232">
        <f t="shared" si="1"/>
        <v>0.0484033071800094</v>
      </c>
      <c r="H31" s="247">
        <v>16822</v>
      </c>
      <c r="I31" s="245">
        <v>13921</v>
      </c>
      <c r="J31" s="246"/>
      <c r="K31" s="245">
        <v>146</v>
      </c>
      <c r="L31" s="246">
        <f t="shared" si="2"/>
        <v>30889</v>
      </c>
      <c r="M31" s="249">
        <f t="shared" si="3"/>
        <v>-0.05671922043445887</v>
      </c>
      <c r="N31" s="247">
        <v>30737</v>
      </c>
      <c r="O31" s="245">
        <v>31122</v>
      </c>
      <c r="P31" s="246">
        <v>0</v>
      </c>
      <c r="Q31" s="245">
        <v>0</v>
      </c>
      <c r="R31" s="229">
        <f t="shared" si="4"/>
        <v>61859</v>
      </c>
      <c r="S31" s="232">
        <f t="shared" si="5"/>
        <v>0.04495488450782835</v>
      </c>
      <c r="T31" s="251">
        <v>35096</v>
      </c>
      <c r="U31" s="245">
        <v>33889</v>
      </c>
      <c r="V31" s="246">
        <v>6</v>
      </c>
      <c r="W31" s="245">
        <v>146</v>
      </c>
      <c r="X31" s="246">
        <f t="shared" si="6"/>
        <v>69137</v>
      </c>
      <c r="Y31" s="244">
        <f t="shared" si="7"/>
        <v>-0.10526924801481119</v>
      </c>
    </row>
    <row r="32" spans="1:25" ht="19.5" customHeight="1">
      <c r="A32" s="250" t="s">
        <v>328</v>
      </c>
      <c r="B32" s="247">
        <v>14623</v>
      </c>
      <c r="C32" s="245">
        <v>13960</v>
      </c>
      <c r="D32" s="246">
        <v>0</v>
      </c>
      <c r="E32" s="245">
        <v>0</v>
      </c>
      <c r="F32" s="246">
        <f t="shared" si="0"/>
        <v>28583</v>
      </c>
      <c r="G32" s="248">
        <f t="shared" si="1"/>
        <v>0.047482984834616083</v>
      </c>
      <c r="H32" s="247">
        <v>11967</v>
      </c>
      <c r="I32" s="245">
        <v>10952</v>
      </c>
      <c r="J32" s="246"/>
      <c r="K32" s="245">
        <v>0</v>
      </c>
      <c r="L32" s="229">
        <f t="shared" si="2"/>
        <v>22919</v>
      </c>
      <c r="M32" s="249">
        <f t="shared" si="3"/>
        <v>0.24713120118678833</v>
      </c>
      <c r="N32" s="247">
        <v>27635</v>
      </c>
      <c r="O32" s="245">
        <v>28363</v>
      </c>
      <c r="P32" s="246"/>
      <c r="Q32" s="245">
        <v>0</v>
      </c>
      <c r="R32" s="246">
        <f t="shared" si="4"/>
        <v>55998</v>
      </c>
      <c r="S32" s="248">
        <f t="shared" si="5"/>
        <v>0.04069551112480596</v>
      </c>
      <c r="T32" s="251">
        <v>23216</v>
      </c>
      <c r="U32" s="245">
        <v>22549</v>
      </c>
      <c r="V32" s="246"/>
      <c r="W32" s="245">
        <v>0</v>
      </c>
      <c r="X32" s="246">
        <f t="shared" si="6"/>
        <v>45765</v>
      </c>
      <c r="Y32" s="244">
        <f t="shared" si="7"/>
        <v>0.22359882005899712</v>
      </c>
    </row>
    <row r="33" spans="1:25" ht="19.5" customHeight="1">
      <c r="A33" s="250" t="s">
        <v>329</v>
      </c>
      <c r="B33" s="247">
        <v>12161</v>
      </c>
      <c r="C33" s="245">
        <v>12628</v>
      </c>
      <c r="D33" s="246">
        <v>0</v>
      </c>
      <c r="E33" s="245">
        <v>0</v>
      </c>
      <c r="F33" s="246">
        <f t="shared" si="0"/>
        <v>24789</v>
      </c>
      <c r="G33" s="248">
        <f t="shared" si="1"/>
        <v>0.04118027187717518</v>
      </c>
      <c r="H33" s="247">
        <v>9732</v>
      </c>
      <c r="I33" s="245">
        <v>9424</v>
      </c>
      <c r="J33" s="246"/>
      <c r="K33" s="245">
        <v>3</v>
      </c>
      <c r="L33" s="246">
        <f t="shared" si="2"/>
        <v>19159</v>
      </c>
      <c r="M33" s="249">
        <f t="shared" si="3"/>
        <v>0.2938566731040242</v>
      </c>
      <c r="N33" s="247">
        <v>24296</v>
      </c>
      <c r="O33" s="245">
        <v>23728</v>
      </c>
      <c r="P33" s="246"/>
      <c r="Q33" s="245">
        <v>0</v>
      </c>
      <c r="R33" s="246">
        <f t="shared" si="4"/>
        <v>48024</v>
      </c>
      <c r="S33" s="248">
        <f t="shared" si="5"/>
        <v>0.0349005540601036</v>
      </c>
      <c r="T33" s="251">
        <v>22866</v>
      </c>
      <c r="U33" s="245">
        <v>18996</v>
      </c>
      <c r="V33" s="246"/>
      <c r="W33" s="245">
        <v>3</v>
      </c>
      <c r="X33" s="246">
        <f t="shared" si="6"/>
        <v>41865</v>
      </c>
      <c r="Y33" s="244">
        <f t="shared" si="7"/>
        <v>0.14711572912934434</v>
      </c>
    </row>
    <row r="34" spans="1:25" ht="19.5" customHeight="1">
      <c r="A34" s="250" t="s">
        <v>330</v>
      </c>
      <c r="B34" s="247">
        <v>8914</v>
      </c>
      <c r="C34" s="245">
        <v>8089</v>
      </c>
      <c r="D34" s="246">
        <v>0</v>
      </c>
      <c r="E34" s="245">
        <v>0</v>
      </c>
      <c r="F34" s="246">
        <f t="shared" si="0"/>
        <v>17003</v>
      </c>
      <c r="G34" s="248">
        <f t="shared" si="1"/>
        <v>0.028245922091557123</v>
      </c>
      <c r="H34" s="247">
        <v>6853</v>
      </c>
      <c r="I34" s="245">
        <v>4533</v>
      </c>
      <c r="J34" s="246"/>
      <c r="K34" s="245">
        <v>0</v>
      </c>
      <c r="L34" s="229">
        <f t="shared" si="2"/>
        <v>11386</v>
      </c>
      <c r="M34" s="249" t="s">
        <v>50</v>
      </c>
      <c r="N34" s="247">
        <v>19107</v>
      </c>
      <c r="O34" s="245">
        <v>18835</v>
      </c>
      <c r="P34" s="246"/>
      <c r="Q34" s="245"/>
      <c r="R34" s="229">
        <f t="shared" si="4"/>
        <v>37942</v>
      </c>
      <c r="S34" s="248">
        <f t="shared" si="5"/>
        <v>0.027573646971273756</v>
      </c>
      <c r="T34" s="251">
        <v>12655</v>
      </c>
      <c r="U34" s="245">
        <v>10493</v>
      </c>
      <c r="V34" s="246"/>
      <c r="W34" s="245">
        <v>0</v>
      </c>
      <c r="X34" s="246">
        <f t="shared" si="6"/>
        <v>23148</v>
      </c>
      <c r="Y34" s="244" t="s">
        <v>50</v>
      </c>
    </row>
    <row r="35" spans="1:25" ht="19.5" customHeight="1">
      <c r="A35" s="250" t="s">
        <v>331</v>
      </c>
      <c r="B35" s="247">
        <v>8457</v>
      </c>
      <c r="C35" s="245">
        <v>6384</v>
      </c>
      <c r="D35" s="246">
        <v>0</v>
      </c>
      <c r="E35" s="245">
        <v>0</v>
      </c>
      <c r="F35" s="246">
        <f t="shared" si="0"/>
        <v>14841</v>
      </c>
      <c r="G35" s="248">
        <f t="shared" si="1"/>
        <v>0.02465433922018463</v>
      </c>
      <c r="H35" s="247">
        <v>4772</v>
      </c>
      <c r="I35" s="245">
        <v>3501</v>
      </c>
      <c r="J35" s="246"/>
      <c r="K35" s="245">
        <v>0</v>
      </c>
      <c r="L35" s="246">
        <f t="shared" si="2"/>
        <v>8273</v>
      </c>
      <c r="M35" s="249">
        <f t="shared" si="3"/>
        <v>0.7939078931463799</v>
      </c>
      <c r="N35" s="247">
        <v>16799</v>
      </c>
      <c r="O35" s="245">
        <v>16537</v>
      </c>
      <c r="P35" s="246"/>
      <c r="Q35" s="245"/>
      <c r="R35" s="246">
        <f t="shared" si="4"/>
        <v>33336</v>
      </c>
      <c r="S35" s="248">
        <f t="shared" si="5"/>
        <v>0.02422632163392499</v>
      </c>
      <c r="T35" s="251">
        <v>9208</v>
      </c>
      <c r="U35" s="245">
        <v>9086</v>
      </c>
      <c r="V35" s="246"/>
      <c r="W35" s="245">
        <v>0</v>
      </c>
      <c r="X35" s="246">
        <f t="shared" si="6"/>
        <v>18294</v>
      </c>
      <c r="Y35" s="244">
        <f t="shared" si="7"/>
        <v>0.8222367989504755</v>
      </c>
    </row>
    <row r="36" spans="1:25" ht="19.5" customHeight="1">
      <c r="A36" s="250" t="s">
        <v>332</v>
      </c>
      <c r="B36" s="247">
        <v>7258</v>
      </c>
      <c r="C36" s="245">
        <v>6911</v>
      </c>
      <c r="D36" s="246">
        <v>0</v>
      </c>
      <c r="E36" s="245">
        <v>0</v>
      </c>
      <c r="F36" s="246">
        <f t="shared" si="0"/>
        <v>14169</v>
      </c>
      <c r="G36" s="248">
        <f t="shared" si="1"/>
        <v>0.023537991537685873</v>
      </c>
      <c r="H36" s="247">
        <v>3014</v>
      </c>
      <c r="I36" s="245">
        <v>3243</v>
      </c>
      <c r="J36" s="246"/>
      <c r="K36" s="245"/>
      <c r="L36" s="246">
        <f t="shared" si="2"/>
        <v>6257</v>
      </c>
      <c r="M36" s="249">
        <f t="shared" si="3"/>
        <v>1.2645037557935113</v>
      </c>
      <c r="N36" s="247">
        <v>13468</v>
      </c>
      <c r="O36" s="245">
        <v>13925</v>
      </c>
      <c r="P36" s="246"/>
      <c r="Q36" s="245"/>
      <c r="R36" s="246">
        <f t="shared" si="4"/>
        <v>27393</v>
      </c>
      <c r="S36" s="248">
        <f t="shared" si="5"/>
        <v>0.019907356267041855</v>
      </c>
      <c r="T36" s="251">
        <v>5866</v>
      </c>
      <c r="U36" s="245">
        <v>7182</v>
      </c>
      <c r="V36" s="246"/>
      <c r="W36" s="245"/>
      <c r="X36" s="246">
        <f t="shared" si="6"/>
        <v>13048</v>
      </c>
      <c r="Y36" s="244">
        <f t="shared" si="7"/>
        <v>1.0994022072348253</v>
      </c>
    </row>
    <row r="37" spans="1:25" ht="19.5" customHeight="1">
      <c r="A37" s="250" t="s">
        <v>333</v>
      </c>
      <c r="B37" s="247">
        <v>3974</v>
      </c>
      <c r="C37" s="245">
        <v>3485</v>
      </c>
      <c r="D37" s="246">
        <v>0</v>
      </c>
      <c r="E37" s="245">
        <v>0</v>
      </c>
      <c r="F37" s="246">
        <f t="shared" si="0"/>
        <v>7459</v>
      </c>
      <c r="G37" s="248">
        <f t="shared" si="1"/>
        <v>0.012391127029402139</v>
      </c>
      <c r="H37" s="247">
        <v>3469</v>
      </c>
      <c r="I37" s="245">
        <v>2597</v>
      </c>
      <c r="J37" s="246"/>
      <c r="K37" s="245"/>
      <c r="L37" s="246">
        <f t="shared" si="2"/>
        <v>6066</v>
      </c>
      <c r="M37" s="249">
        <f t="shared" si="3"/>
        <v>0.22964061984833495</v>
      </c>
      <c r="N37" s="247">
        <v>7544</v>
      </c>
      <c r="O37" s="245">
        <v>7593</v>
      </c>
      <c r="P37" s="246"/>
      <c r="Q37" s="245"/>
      <c r="R37" s="246">
        <f t="shared" si="4"/>
        <v>15137</v>
      </c>
      <c r="S37" s="248">
        <f t="shared" si="5"/>
        <v>0.011000534874391725</v>
      </c>
      <c r="T37" s="251">
        <v>6930</v>
      </c>
      <c r="U37" s="245">
        <v>5889</v>
      </c>
      <c r="V37" s="246"/>
      <c r="W37" s="245"/>
      <c r="X37" s="246">
        <f t="shared" si="6"/>
        <v>12819</v>
      </c>
      <c r="Y37" s="244">
        <f t="shared" si="7"/>
        <v>0.1808253373898121</v>
      </c>
    </row>
    <row r="38" spans="1:25" ht="19.5" customHeight="1">
      <c r="A38" s="250" t="s">
        <v>334</v>
      </c>
      <c r="B38" s="247">
        <v>2741</v>
      </c>
      <c r="C38" s="245">
        <v>2421</v>
      </c>
      <c r="D38" s="246">
        <v>0</v>
      </c>
      <c r="E38" s="245">
        <v>0</v>
      </c>
      <c r="F38" s="246">
        <f>SUM(B38:E38)</f>
        <v>5162</v>
      </c>
      <c r="G38" s="248">
        <f>F38/$F$9</f>
        <v>0.008575277882527663</v>
      </c>
      <c r="H38" s="247">
        <v>5772</v>
      </c>
      <c r="I38" s="245">
        <v>5571</v>
      </c>
      <c r="J38" s="246"/>
      <c r="K38" s="245"/>
      <c r="L38" s="246">
        <f>SUM(H38:K38)</f>
        <v>11343</v>
      </c>
      <c r="M38" s="249">
        <f>IF(ISERROR(F38/L38-1),"         /0",(F38/L38-1))</f>
        <v>-0.5449175703076787</v>
      </c>
      <c r="N38" s="247">
        <v>5323</v>
      </c>
      <c r="O38" s="245">
        <v>5945</v>
      </c>
      <c r="P38" s="246"/>
      <c r="Q38" s="245"/>
      <c r="R38" s="246">
        <f>SUM(N38:Q38)</f>
        <v>11268</v>
      </c>
      <c r="S38" s="248">
        <f>R38/$R$9</f>
        <v>0.008188810660279182</v>
      </c>
      <c r="T38" s="251">
        <v>12979</v>
      </c>
      <c r="U38" s="245">
        <v>13063</v>
      </c>
      <c r="V38" s="246"/>
      <c r="W38" s="245">
        <v>0</v>
      </c>
      <c r="X38" s="246">
        <f>SUM(T38:W38)</f>
        <v>26042</v>
      </c>
      <c r="Y38" s="244">
        <f>IF(ISERROR(R38/X38-1),"         /0",(R38/X38-1))</f>
        <v>-0.5673143383764687</v>
      </c>
    </row>
    <row r="39" spans="1:25" ht="19.5" customHeight="1">
      <c r="A39" s="250" t="s">
        <v>335</v>
      </c>
      <c r="B39" s="247">
        <v>2286</v>
      </c>
      <c r="C39" s="245">
        <v>1460</v>
      </c>
      <c r="D39" s="246">
        <v>0</v>
      </c>
      <c r="E39" s="245">
        <v>0</v>
      </c>
      <c r="F39" s="246">
        <f t="shared" si="0"/>
        <v>3746</v>
      </c>
      <c r="G39" s="248">
        <f t="shared" si="1"/>
        <v>0.006222973837262423</v>
      </c>
      <c r="H39" s="247">
        <v>2555</v>
      </c>
      <c r="I39" s="245">
        <v>1187</v>
      </c>
      <c r="J39" s="246"/>
      <c r="K39" s="245"/>
      <c r="L39" s="246">
        <f t="shared" si="2"/>
        <v>3742</v>
      </c>
      <c r="M39" s="249">
        <f t="shared" si="3"/>
        <v>0.001068947087119243</v>
      </c>
      <c r="N39" s="247">
        <v>5110</v>
      </c>
      <c r="O39" s="245">
        <v>4312</v>
      </c>
      <c r="P39" s="246"/>
      <c r="Q39" s="245">
        <v>0</v>
      </c>
      <c r="R39" s="246">
        <f t="shared" si="4"/>
        <v>9422</v>
      </c>
      <c r="S39" s="248">
        <f t="shared" si="5"/>
        <v>0.006847264291901885</v>
      </c>
      <c r="T39" s="251">
        <v>5161</v>
      </c>
      <c r="U39" s="245">
        <v>3726</v>
      </c>
      <c r="V39" s="246"/>
      <c r="W39" s="245">
        <v>0</v>
      </c>
      <c r="X39" s="246">
        <f t="shared" si="6"/>
        <v>8887</v>
      </c>
      <c r="Y39" s="244">
        <f t="shared" si="7"/>
        <v>0.06020029256216941</v>
      </c>
    </row>
    <row r="40" spans="1:25" ht="19.5" customHeight="1">
      <c r="A40" s="250" t="s">
        <v>336</v>
      </c>
      <c r="B40" s="247">
        <v>1814</v>
      </c>
      <c r="C40" s="245">
        <v>1871</v>
      </c>
      <c r="D40" s="246">
        <v>0</v>
      </c>
      <c r="E40" s="245">
        <v>0</v>
      </c>
      <c r="F40" s="246">
        <f t="shared" si="0"/>
        <v>3685</v>
      </c>
      <c r="G40" s="248">
        <f t="shared" si="1"/>
        <v>0.006121638705368935</v>
      </c>
      <c r="H40" s="247">
        <v>1621</v>
      </c>
      <c r="I40" s="245">
        <v>1460</v>
      </c>
      <c r="J40" s="246"/>
      <c r="K40" s="245"/>
      <c r="L40" s="246">
        <f t="shared" si="2"/>
        <v>3081</v>
      </c>
      <c r="M40" s="249">
        <f t="shared" si="3"/>
        <v>0.19604024667315811</v>
      </c>
      <c r="N40" s="247">
        <v>3565</v>
      </c>
      <c r="O40" s="245">
        <v>3635</v>
      </c>
      <c r="P40" s="246"/>
      <c r="Q40" s="245">
        <v>0</v>
      </c>
      <c r="R40" s="246">
        <f t="shared" si="4"/>
        <v>7200</v>
      </c>
      <c r="S40" s="248">
        <f t="shared" si="5"/>
        <v>0.005232466875577752</v>
      </c>
      <c r="T40" s="251">
        <v>3852</v>
      </c>
      <c r="U40" s="245">
        <v>3351</v>
      </c>
      <c r="V40" s="246"/>
      <c r="W40" s="245">
        <v>0</v>
      </c>
      <c r="X40" s="246">
        <f t="shared" si="6"/>
        <v>7203</v>
      </c>
      <c r="Y40" s="244">
        <f t="shared" si="7"/>
        <v>-0.0004164931278634043</v>
      </c>
    </row>
    <row r="41" spans="1:25" ht="19.5" customHeight="1">
      <c r="A41" s="250" t="s">
        <v>337</v>
      </c>
      <c r="B41" s="247">
        <v>1431</v>
      </c>
      <c r="C41" s="245">
        <v>1224</v>
      </c>
      <c r="D41" s="246">
        <v>0</v>
      </c>
      <c r="E41" s="245">
        <v>0</v>
      </c>
      <c r="F41" s="246">
        <f t="shared" si="0"/>
        <v>2655</v>
      </c>
      <c r="G41" s="248">
        <f t="shared" si="1"/>
        <v>0.004410570084872326</v>
      </c>
      <c r="H41" s="247">
        <v>773</v>
      </c>
      <c r="I41" s="245">
        <v>801</v>
      </c>
      <c r="J41" s="246"/>
      <c r="K41" s="245"/>
      <c r="L41" s="246">
        <f t="shared" si="2"/>
        <v>1574</v>
      </c>
      <c r="M41" s="249">
        <f t="shared" si="3"/>
        <v>0.6867852604828462</v>
      </c>
      <c r="N41" s="247">
        <v>3066</v>
      </c>
      <c r="O41" s="245">
        <v>3124</v>
      </c>
      <c r="P41" s="246"/>
      <c r="Q41" s="245"/>
      <c r="R41" s="246">
        <f t="shared" si="4"/>
        <v>6190</v>
      </c>
      <c r="S41" s="248">
        <f t="shared" si="5"/>
        <v>0.004498468049975873</v>
      </c>
      <c r="T41" s="251">
        <v>1790</v>
      </c>
      <c r="U41" s="245">
        <v>1731</v>
      </c>
      <c r="V41" s="246"/>
      <c r="W41" s="245"/>
      <c r="X41" s="246">
        <f t="shared" si="6"/>
        <v>3521</v>
      </c>
      <c r="Y41" s="244">
        <f t="shared" si="7"/>
        <v>0.7580232888383982</v>
      </c>
    </row>
    <row r="42" spans="1:25" ht="19.5" customHeight="1">
      <c r="A42" s="250" t="s">
        <v>338</v>
      </c>
      <c r="B42" s="247">
        <v>1401</v>
      </c>
      <c r="C42" s="245">
        <v>1214</v>
      </c>
      <c r="D42" s="246">
        <v>0</v>
      </c>
      <c r="E42" s="245">
        <v>0</v>
      </c>
      <c r="F42" s="246">
        <f t="shared" si="0"/>
        <v>2615</v>
      </c>
      <c r="G42" s="248">
        <f t="shared" si="1"/>
        <v>0.004344120818056923</v>
      </c>
      <c r="H42" s="247">
        <v>1112</v>
      </c>
      <c r="I42" s="245">
        <v>958</v>
      </c>
      <c r="J42" s="246"/>
      <c r="K42" s="245">
        <v>0</v>
      </c>
      <c r="L42" s="246">
        <f t="shared" si="2"/>
        <v>2070</v>
      </c>
      <c r="M42" s="249">
        <f t="shared" si="3"/>
        <v>0.26328502415458943</v>
      </c>
      <c r="N42" s="247">
        <v>3591</v>
      </c>
      <c r="O42" s="245">
        <v>3131</v>
      </c>
      <c r="P42" s="246"/>
      <c r="Q42" s="245">
        <v>0</v>
      </c>
      <c r="R42" s="246">
        <f t="shared" si="4"/>
        <v>6722</v>
      </c>
      <c r="S42" s="248">
        <f t="shared" si="5"/>
        <v>0.004885089213560229</v>
      </c>
      <c r="T42" s="251">
        <v>2382</v>
      </c>
      <c r="U42" s="245">
        <v>2073</v>
      </c>
      <c r="V42" s="246"/>
      <c r="W42" s="245">
        <v>0</v>
      </c>
      <c r="X42" s="246">
        <f t="shared" si="6"/>
        <v>4455</v>
      </c>
      <c r="Y42" s="244">
        <f t="shared" si="7"/>
        <v>0.5088664421997755</v>
      </c>
    </row>
    <row r="43" spans="1:25" ht="19.5" customHeight="1">
      <c r="A43" s="250" t="s">
        <v>339</v>
      </c>
      <c r="B43" s="247">
        <v>1312</v>
      </c>
      <c r="C43" s="245">
        <v>1160</v>
      </c>
      <c r="D43" s="246">
        <v>0</v>
      </c>
      <c r="E43" s="245">
        <v>0</v>
      </c>
      <c r="F43" s="246">
        <f t="shared" si="0"/>
        <v>2472</v>
      </c>
      <c r="G43" s="248">
        <f t="shared" si="1"/>
        <v>0.004106564689191861</v>
      </c>
      <c r="H43" s="247">
        <v>1091</v>
      </c>
      <c r="I43" s="245">
        <v>1057</v>
      </c>
      <c r="J43" s="246">
        <v>3</v>
      </c>
      <c r="K43" s="245"/>
      <c r="L43" s="246">
        <f t="shared" si="2"/>
        <v>2151</v>
      </c>
      <c r="M43" s="249" t="s">
        <v>50</v>
      </c>
      <c r="N43" s="247">
        <v>3603</v>
      </c>
      <c r="O43" s="245">
        <v>2589</v>
      </c>
      <c r="P43" s="246"/>
      <c r="Q43" s="245">
        <v>0</v>
      </c>
      <c r="R43" s="229">
        <f t="shared" si="4"/>
        <v>6192</v>
      </c>
      <c r="S43" s="248">
        <f t="shared" si="5"/>
        <v>0.004499921512996866</v>
      </c>
      <c r="T43" s="251">
        <v>3231</v>
      </c>
      <c r="U43" s="245">
        <v>2380</v>
      </c>
      <c r="V43" s="246">
        <v>3</v>
      </c>
      <c r="W43" s="245"/>
      <c r="X43" s="246">
        <f t="shared" si="6"/>
        <v>5614</v>
      </c>
      <c r="Y43" s="244" t="s">
        <v>50</v>
      </c>
    </row>
    <row r="44" spans="1:25" ht="19.5" customHeight="1" thickBot="1">
      <c r="A44" s="250" t="s">
        <v>308</v>
      </c>
      <c r="B44" s="247">
        <v>19753</v>
      </c>
      <c r="C44" s="245">
        <v>18149</v>
      </c>
      <c r="D44" s="246">
        <v>17</v>
      </c>
      <c r="E44" s="245">
        <v>6</v>
      </c>
      <c r="F44" s="246">
        <f aca="true" t="shared" si="8" ref="F44:F68">SUM(B44:E44)</f>
        <v>37925</v>
      </c>
      <c r="G44" s="248">
        <f aca="true" t="shared" si="9" ref="G44:G68">F44/$F$9</f>
        <v>0.06300221109935328</v>
      </c>
      <c r="H44" s="247">
        <v>13719</v>
      </c>
      <c r="I44" s="245">
        <v>14389</v>
      </c>
      <c r="J44" s="246">
        <v>248</v>
      </c>
      <c r="K44" s="245">
        <v>6</v>
      </c>
      <c r="L44" s="246">
        <f aca="true" t="shared" si="10" ref="L44:L68">SUM(H44:K44)</f>
        <v>28362</v>
      </c>
      <c r="M44" s="249">
        <f aca="true" t="shared" si="11" ref="M44:M68">IF(ISERROR(F44/L44-1),"         /0",(F44/L44-1))</f>
        <v>0.3371765037726535</v>
      </c>
      <c r="N44" s="247">
        <v>42858</v>
      </c>
      <c r="O44" s="245">
        <v>39523</v>
      </c>
      <c r="P44" s="246">
        <v>177</v>
      </c>
      <c r="Q44" s="245">
        <v>136</v>
      </c>
      <c r="R44" s="246">
        <f aca="true" t="shared" si="12" ref="R44:R68">SUM(N44:Q44)</f>
        <v>82694</v>
      </c>
      <c r="S44" s="248">
        <f aca="true" t="shared" si="13" ref="S44:S68">R44/$R$9</f>
        <v>0.06009633552903147</v>
      </c>
      <c r="T44" s="251">
        <v>29020</v>
      </c>
      <c r="U44" s="245">
        <v>29389</v>
      </c>
      <c r="V44" s="246">
        <v>296</v>
      </c>
      <c r="W44" s="245">
        <v>10</v>
      </c>
      <c r="X44" s="246">
        <f aca="true" t="shared" si="14" ref="X44:X68">SUM(T44:W44)</f>
        <v>58715</v>
      </c>
      <c r="Y44" s="244">
        <f aca="true" t="shared" si="15" ref="Y44:Y68">IF(ISERROR(R44/X44-1),"         /0",(R44/X44-1))</f>
        <v>0.40839649152686697</v>
      </c>
    </row>
    <row r="45" spans="1:25" s="236" customFormat="1" ht="19.5" customHeight="1">
      <c r="A45" s="243" t="s">
        <v>59</v>
      </c>
      <c r="B45" s="240">
        <f>SUM(B46:B53)</f>
        <v>39476</v>
      </c>
      <c r="C45" s="239">
        <f>SUM(C46:C53)</f>
        <v>34481</v>
      </c>
      <c r="D45" s="238">
        <f>SUM(D46:D53)</f>
        <v>1</v>
      </c>
      <c r="E45" s="239">
        <f>SUM(E46:E53)</f>
        <v>5</v>
      </c>
      <c r="F45" s="238">
        <f t="shared" si="8"/>
        <v>73963</v>
      </c>
      <c r="G45" s="241">
        <f t="shared" si="9"/>
        <v>0.12286967803668997</v>
      </c>
      <c r="H45" s="240">
        <f>SUM(H46:H53)</f>
        <v>40237</v>
      </c>
      <c r="I45" s="239">
        <f>SUM(I46:I53)</f>
        <v>33922</v>
      </c>
      <c r="J45" s="238">
        <f>SUM(J46:J53)</f>
        <v>21</v>
      </c>
      <c r="K45" s="239">
        <f>SUM(K46:K53)</f>
        <v>4</v>
      </c>
      <c r="L45" s="238">
        <f t="shared" si="10"/>
        <v>74184</v>
      </c>
      <c r="M45" s="242">
        <f t="shared" si="11"/>
        <v>-0.0029790790466946993</v>
      </c>
      <c r="N45" s="240">
        <f>SUM(N46:N53)</f>
        <v>88639</v>
      </c>
      <c r="O45" s="239">
        <f>SUM(O46:O53)</f>
        <v>78696</v>
      </c>
      <c r="P45" s="238">
        <f>SUM(P46:P53)</f>
        <v>7</v>
      </c>
      <c r="Q45" s="239">
        <f>SUM(Q46:Q53)</f>
        <v>8</v>
      </c>
      <c r="R45" s="238">
        <f t="shared" si="12"/>
        <v>167350</v>
      </c>
      <c r="S45" s="241">
        <f t="shared" si="13"/>
        <v>0.12161851828165787</v>
      </c>
      <c r="T45" s="240">
        <f>SUM(T46:T53)</f>
        <v>92803</v>
      </c>
      <c r="U45" s="239">
        <f>SUM(U46:U53)</f>
        <v>78641</v>
      </c>
      <c r="V45" s="238">
        <f>SUM(V46:V53)</f>
        <v>34</v>
      </c>
      <c r="W45" s="239">
        <f>SUM(W46:W53)</f>
        <v>10</v>
      </c>
      <c r="X45" s="238">
        <f t="shared" si="14"/>
        <v>171488</v>
      </c>
      <c r="Y45" s="237">
        <f t="shared" si="15"/>
        <v>-0.024129968277663782</v>
      </c>
    </row>
    <row r="46" spans="1:25" ht="19.5" customHeight="1">
      <c r="A46" s="250" t="s">
        <v>340</v>
      </c>
      <c r="B46" s="247">
        <v>13311</v>
      </c>
      <c r="C46" s="245">
        <v>12778</v>
      </c>
      <c r="D46" s="246">
        <v>0</v>
      </c>
      <c r="E46" s="245">
        <v>0</v>
      </c>
      <c r="F46" s="246">
        <f t="shared" si="8"/>
        <v>26089</v>
      </c>
      <c r="G46" s="248">
        <f t="shared" si="9"/>
        <v>0.04333987304867575</v>
      </c>
      <c r="H46" s="247">
        <v>16148</v>
      </c>
      <c r="I46" s="245">
        <v>14644</v>
      </c>
      <c r="J46" s="246"/>
      <c r="K46" s="245"/>
      <c r="L46" s="246">
        <f t="shared" si="10"/>
        <v>30792</v>
      </c>
      <c r="M46" s="249">
        <f t="shared" si="11"/>
        <v>-0.15273447648739935</v>
      </c>
      <c r="N46" s="247">
        <v>30282</v>
      </c>
      <c r="O46" s="245">
        <v>30736</v>
      </c>
      <c r="P46" s="246"/>
      <c r="Q46" s="245"/>
      <c r="R46" s="246">
        <f t="shared" si="12"/>
        <v>61018</v>
      </c>
      <c r="S46" s="248">
        <f t="shared" si="13"/>
        <v>0.044343703307500454</v>
      </c>
      <c r="T46" s="247">
        <v>37359</v>
      </c>
      <c r="U46" s="245">
        <v>35021</v>
      </c>
      <c r="V46" s="246"/>
      <c r="W46" s="245"/>
      <c r="X46" s="229">
        <f t="shared" si="14"/>
        <v>72380</v>
      </c>
      <c r="Y46" s="244">
        <f t="shared" si="15"/>
        <v>-0.15697706548770374</v>
      </c>
    </row>
    <row r="47" spans="1:25" ht="19.5" customHeight="1">
      <c r="A47" s="250" t="s">
        <v>341</v>
      </c>
      <c r="B47" s="247">
        <v>6618</v>
      </c>
      <c r="C47" s="245">
        <v>5645</v>
      </c>
      <c r="D47" s="246">
        <v>0</v>
      </c>
      <c r="E47" s="245">
        <v>0</v>
      </c>
      <c r="F47" s="246">
        <f t="shared" si="8"/>
        <v>12263</v>
      </c>
      <c r="G47" s="248">
        <f t="shared" si="9"/>
        <v>0.020371683973931954</v>
      </c>
      <c r="H47" s="247">
        <v>4564</v>
      </c>
      <c r="I47" s="245">
        <v>4301</v>
      </c>
      <c r="J47" s="246"/>
      <c r="K47" s="245">
        <v>0</v>
      </c>
      <c r="L47" s="246">
        <f t="shared" si="10"/>
        <v>8865</v>
      </c>
      <c r="M47" s="249">
        <f t="shared" si="11"/>
        <v>0.3833051325437111</v>
      </c>
      <c r="N47" s="247">
        <v>13763</v>
      </c>
      <c r="O47" s="245">
        <v>11919</v>
      </c>
      <c r="P47" s="246"/>
      <c r="Q47" s="245">
        <v>0</v>
      </c>
      <c r="R47" s="246">
        <f t="shared" si="12"/>
        <v>25682</v>
      </c>
      <c r="S47" s="248">
        <f t="shared" si="13"/>
        <v>0.01866391865258164</v>
      </c>
      <c r="T47" s="247">
        <v>11000</v>
      </c>
      <c r="U47" s="245">
        <v>9383</v>
      </c>
      <c r="V47" s="246"/>
      <c r="W47" s="245">
        <v>0</v>
      </c>
      <c r="X47" s="229">
        <f t="shared" si="14"/>
        <v>20383</v>
      </c>
      <c r="Y47" s="244">
        <f t="shared" si="15"/>
        <v>0.25997154491488006</v>
      </c>
    </row>
    <row r="48" spans="1:25" ht="19.5" customHeight="1">
      <c r="A48" s="250" t="s">
        <v>342</v>
      </c>
      <c r="B48" s="247">
        <v>5879</v>
      </c>
      <c r="C48" s="245">
        <v>5484</v>
      </c>
      <c r="D48" s="246">
        <v>0</v>
      </c>
      <c r="E48" s="245">
        <v>0</v>
      </c>
      <c r="F48" s="246">
        <f t="shared" si="8"/>
        <v>11363</v>
      </c>
      <c r="G48" s="248">
        <f t="shared" si="9"/>
        <v>0.0188765754705854</v>
      </c>
      <c r="H48" s="247">
        <v>6507</v>
      </c>
      <c r="I48" s="245">
        <v>5804</v>
      </c>
      <c r="J48" s="246"/>
      <c r="K48" s="245"/>
      <c r="L48" s="246">
        <f t="shared" si="10"/>
        <v>12311</v>
      </c>
      <c r="M48" s="249">
        <f t="shared" si="11"/>
        <v>-0.07700430509300626</v>
      </c>
      <c r="N48" s="247">
        <v>13163</v>
      </c>
      <c r="O48" s="245">
        <v>12379</v>
      </c>
      <c r="P48" s="246"/>
      <c r="Q48" s="245"/>
      <c r="R48" s="246">
        <f t="shared" si="12"/>
        <v>25542</v>
      </c>
      <c r="S48" s="248">
        <f t="shared" si="13"/>
        <v>0.018562176241112074</v>
      </c>
      <c r="T48" s="247">
        <v>14748</v>
      </c>
      <c r="U48" s="245">
        <v>13401</v>
      </c>
      <c r="V48" s="246"/>
      <c r="W48" s="245"/>
      <c r="X48" s="229">
        <f t="shared" si="14"/>
        <v>28149</v>
      </c>
      <c r="Y48" s="244">
        <f t="shared" si="15"/>
        <v>-0.09261430246189917</v>
      </c>
    </row>
    <row r="49" spans="1:25" ht="19.5" customHeight="1">
      <c r="A49" s="250" t="s">
        <v>343</v>
      </c>
      <c r="B49" s="247">
        <v>4037</v>
      </c>
      <c r="C49" s="245">
        <v>3260</v>
      </c>
      <c r="D49" s="246">
        <v>0</v>
      </c>
      <c r="E49" s="245">
        <v>0</v>
      </c>
      <c r="F49" s="246">
        <f t="shared" si="8"/>
        <v>7297</v>
      </c>
      <c r="G49" s="248">
        <f t="shared" si="9"/>
        <v>0.01212200749879976</v>
      </c>
      <c r="H49" s="247">
        <v>4856</v>
      </c>
      <c r="I49" s="245">
        <v>3376</v>
      </c>
      <c r="J49" s="246"/>
      <c r="K49" s="245"/>
      <c r="L49" s="246">
        <f t="shared" si="10"/>
        <v>8232</v>
      </c>
      <c r="M49" s="249">
        <f t="shared" si="11"/>
        <v>-0.113581146744412</v>
      </c>
      <c r="N49" s="247">
        <v>9036</v>
      </c>
      <c r="O49" s="245">
        <v>7045</v>
      </c>
      <c r="P49" s="246"/>
      <c r="Q49" s="245"/>
      <c r="R49" s="246">
        <f t="shared" si="12"/>
        <v>16081</v>
      </c>
      <c r="S49" s="248">
        <f t="shared" si="13"/>
        <v>0.011686569420300809</v>
      </c>
      <c r="T49" s="247">
        <v>10634</v>
      </c>
      <c r="U49" s="245">
        <v>7358</v>
      </c>
      <c r="V49" s="246"/>
      <c r="W49" s="245"/>
      <c r="X49" s="229">
        <f t="shared" si="14"/>
        <v>17992</v>
      </c>
      <c r="Y49" s="244">
        <f t="shared" si="15"/>
        <v>-0.10621387283236994</v>
      </c>
    </row>
    <row r="50" spans="1:25" ht="19.5" customHeight="1">
      <c r="A50" s="250" t="s">
        <v>344</v>
      </c>
      <c r="B50" s="247">
        <v>1770</v>
      </c>
      <c r="C50" s="245">
        <v>1854</v>
      </c>
      <c r="D50" s="246">
        <v>0</v>
      </c>
      <c r="E50" s="245">
        <v>0</v>
      </c>
      <c r="F50" s="246">
        <f t="shared" si="8"/>
        <v>3624</v>
      </c>
      <c r="G50" s="248">
        <f t="shared" si="9"/>
        <v>0.006020303573475446</v>
      </c>
      <c r="H50" s="247">
        <v>1669</v>
      </c>
      <c r="I50" s="245">
        <v>1410</v>
      </c>
      <c r="J50" s="246"/>
      <c r="K50" s="245"/>
      <c r="L50" s="246">
        <f t="shared" si="10"/>
        <v>3079</v>
      </c>
      <c r="M50" s="249">
        <f t="shared" si="11"/>
        <v>0.17700552127314073</v>
      </c>
      <c r="N50" s="247">
        <v>3536</v>
      </c>
      <c r="O50" s="245">
        <v>4191</v>
      </c>
      <c r="P50" s="246"/>
      <c r="Q50" s="245"/>
      <c r="R50" s="246">
        <f t="shared" si="12"/>
        <v>7727</v>
      </c>
      <c r="S50" s="248">
        <f t="shared" si="13"/>
        <v>0.005615454381609623</v>
      </c>
      <c r="T50" s="247">
        <v>3557</v>
      </c>
      <c r="U50" s="245">
        <v>3580</v>
      </c>
      <c r="V50" s="246"/>
      <c r="W50" s="245"/>
      <c r="X50" s="229">
        <f t="shared" si="14"/>
        <v>7137</v>
      </c>
      <c r="Y50" s="244">
        <f t="shared" si="15"/>
        <v>0.08266778758582038</v>
      </c>
    </row>
    <row r="51" spans="1:25" ht="19.5" customHeight="1">
      <c r="A51" s="250" t="s">
        <v>345</v>
      </c>
      <c r="B51" s="247">
        <v>1920</v>
      </c>
      <c r="C51" s="245">
        <v>1550</v>
      </c>
      <c r="D51" s="246">
        <v>0</v>
      </c>
      <c r="E51" s="245">
        <v>0</v>
      </c>
      <c r="F51" s="246">
        <f t="shared" si="8"/>
        <v>3470</v>
      </c>
      <c r="G51" s="248">
        <f t="shared" si="9"/>
        <v>0.005764473896236148</v>
      </c>
      <c r="H51" s="247">
        <v>2072</v>
      </c>
      <c r="I51" s="245">
        <v>1285</v>
      </c>
      <c r="J51" s="246">
        <v>1</v>
      </c>
      <c r="K51" s="245"/>
      <c r="L51" s="246">
        <f t="shared" si="10"/>
        <v>3358</v>
      </c>
      <c r="M51" s="249">
        <f t="shared" si="11"/>
        <v>0.033353186420488345</v>
      </c>
      <c r="N51" s="247">
        <v>4567</v>
      </c>
      <c r="O51" s="245">
        <v>3791</v>
      </c>
      <c r="P51" s="246"/>
      <c r="Q51" s="245"/>
      <c r="R51" s="246">
        <f t="shared" si="12"/>
        <v>8358</v>
      </c>
      <c r="S51" s="248">
        <f t="shared" si="13"/>
        <v>0.006074021964733173</v>
      </c>
      <c r="T51" s="247">
        <v>4106</v>
      </c>
      <c r="U51" s="245">
        <v>3220</v>
      </c>
      <c r="V51" s="246">
        <v>1</v>
      </c>
      <c r="W51" s="245"/>
      <c r="X51" s="229">
        <f t="shared" si="14"/>
        <v>7327</v>
      </c>
      <c r="Y51" s="244">
        <f t="shared" si="15"/>
        <v>0.1407124334652654</v>
      </c>
    </row>
    <row r="52" spans="1:25" ht="19.5" customHeight="1">
      <c r="A52" s="250" t="s">
        <v>346</v>
      </c>
      <c r="B52" s="247">
        <v>1429</v>
      </c>
      <c r="C52" s="245">
        <v>1071</v>
      </c>
      <c r="D52" s="246">
        <v>0</v>
      </c>
      <c r="E52" s="245">
        <v>0</v>
      </c>
      <c r="F52" s="246">
        <f t="shared" si="8"/>
        <v>2500</v>
      </c>
      <c r="G52" s="248">
        <f t="shared" si="9"/>
        <v>0.0041530791759626425</v>
      </c>
      <c r="H52" s="247">
        <v>1106</v>
      </c>
      <c r="I52" s="245">
        <v>1011</v>
      </c>
      <c r="J52" s="246">
        <v>1</v>
      </c>
      <c r="K52" s="245"/>
      <c r="L52" s="246">
        <f t="shared" si="10"/>
        <v>2118</v>
      </c>
      <c r="M52" s="249">
        <f t="shared" si="11"/>
        <v>0.18035882908404144</v>
      </c>
      <c r="N52" s="247">
        <v>3408</v>
      </c>
      <c r="O52" s="245">
        <v>2247</v>
      </c>
      <c r="P52" s="246"/>
      <c r="Q52" s="245"/>
      <c r="R52" s="246">
        <f t="shared" si="12"/>
        <v>5655</v>
      </c>
      <c r="S52" s="248">
        <f t="shared" si="13"/>
        <v>0.0041096666918600255</v>
      </c>
      <c r="T52" s="247">
        <v>2376</v>
      </c>
      <c r="U52" s="245">
        <v>2125</v>
      </c>
      <c r="V52" s="246">
        <v>4</v>
      </c>
      <c r="W52" s="245"/>
      <c r="X52" s="229">
        <f t="shared" si="14"/>
        <v>4505</v>
      </c>
      <c r="Y52" s="244">
        <f t="shared" si="15"/>
        <v>0.2552719200887903</v>
      </c>
    </row>
    <row r="53" spans="1:25" ht="19.5" customHeight="1" thickBot="1">
      <c r="A53" s="250" t="s">
        <v>308</v>
      </c>
      <c r="B53" s="247">
        <v>4512</v>
      </c>
      <c r="C53" s="245">
        <v>2839</v>
      </c>
      <c r="D53" s="246">
        <v>1</v>
      </c>
      <c r="E53" s="245">
        <v>5</v>
      </c>
      <c r="F53" s="246">
        <f t="shared" si="8"/>
        <v>7357</v>
      </c>
      <c r="G53" s="248">
        <f t="shared" si="9"/>
        <v>0.012221681399022863</v>
      </c>
      <c r="H53" s="247">
        <v>3315</v>
      </c>
      <c r="I53" s="245">
        <v>2091</v>
      </c>
      <c r="J53" s="246">
        <v>19</v>
      </c>
      <c r="K53" s="245">
        <v>4</v>
      </c>
      <c r="L53" s="246">
        <f t="shared" si="10"/>
        <v>5429</v>
      </c>
      <c r="M53" s="249">
        <f t="shared" si="11"/>
        <v>0.3551298581690918</v>
      </c>
      <c r="N53" s="247">
        <v>10884</v>
      </c>
      <c r="O53" s="245">
        <v>6388</v>
      </c>
      <c r="P53" s="246">
        <v>7</v>
      </c>
      <c r="Q53" s="245">
        <v>8</v>
      </c>
      <c r="R53" s="246">
        <f t="shared" si="12"/>
        <v>17287</v>
      </c>
      <c r="S53" s="248">
        <f t="shared" si="13"/>
        <v>0.012563007621960082</v>
      </c>
      <c r="T53" s="247">
        <v>9023</v>
      </c>
      <c r="U53" s="245">
        <v>4553</v>
      </c>
      <c r="V53" s="246">
        <v>29</v>
      </c>
      <c r="W53" s="245">
        <v>10</v>
      </c>
      <c r="X53" s="229">
        <f t="shared" si="14"/>
        <v>13615</v>
      </c>
      <c r="Y53" s="244">
        <f t="shared" si="15"/>
        <v>0.2697025339698862</v>
      </c>
    </row>
    <row r="54" spans="1:25" s="236" customFormat="1" ht="19.5" customHeight="1">
      <c r="A54" s="243" t="s">
        <v>58</v>
      </c>
      <c r="B54" s="240">
        <f>SUM(B55:B65)</f>
        <v>69110</v>
      </c>
      <c r="C54" s="239">
        <f>SUM(C55:C65)</f>
        <v>65819</v>
      </c>
      <c r="D54" s="238">
        <f>SUM(D55:D65)</f>
        <v>3073</v>
      </c>
      <c r="E54" s="239">
        <f>SUM(E55:E65)</f>
        <v>3350</v>
      </c>
      <c r="F54" s="238">
        <f t="shared" si="8"/>
        <v>141352</v>
      </c>
      <c r="G54" s="241">
        <f t="shared" si="9"/>
        <v>0.23481841907226855</v>
      </c>
      <c r="H54" s="240">
        <f>SUM(H55:H65)</f>
        <v>66954</v>
      </c>
      <c r="I54" s="239">
        <f>SUM(I55:I65)</f>
        <v>62383</v>
      </c>
      <c r="J54" s="238">
        <f>SUM(J55:J65)</f>
        <v>795</v>
      </c>
      <c r="K54" s="239">
        <f>SUM(K55:K65)</f>
        <v>755</v>
      </c>
      <c r="L54" s="238">
        <f t="shared" si="10"/>
        <v>130887</v>
      </c>
      <c r="M54" s="242">
        <f t="shared" si="11"/>
        <v>0.07995446453811295</v>
      </c>
      <c r="N54" s="240">
        <f>SUM(N55:N65)</f>
        <v>169662</v>
      </c>
      <c r="O54" s="239">
        <f>SUM(O55:O65)</f>
        <v>160396</v>
      </c>
      <c r="P54" s="238">
        <f>SUM(P55:P65)</f>
        <v>8786</v>
      </c>
      <c r="Q54" s="239">
        <f>SUM(Q55:Q65)</f>
        <v>9575</v>
      </c>
      <c r="R54" s="238">
        <f t="shared" si="12"/>
        <v>348419</v>
      </c>
      <c r="S54" s="241">
        <f t="shared" si="13"/>
        <v>0.2532070661558229</v>
      </c>
      <c r="T54" s="240">
        <f>SUM(T55:T65)</f>
        <v>159839</v>
      </c>
      <c r="U54" s="239">
        <f>SUM(U55:U65)</f>
        <v>145232</v>
      </c>
      <c r="V54" s="238">
        <f>SUM(V55:V65)</f>
        <v>2620</v>
      </c>
      <c r="W54" s="239">
        <f>SUM(W55:W65)</f>
        <v>2608</v>
      </c>
      <c r="X54" s="238">
        <f t="shared" si="14"/>
        <v>310299</v>
      </c>
      <c r="Y54" s="237">
        <f t="shared" si="15"/>
        <v>0.12284925185063433</v>
      </c>
    </row>
    <row r="55" spans="1:25" s="220" customFormat="1" ht="19.5" customHeight="1">
      <c r="A55" s="235" t="s">
        <v>347</v>
      </c>
      <c r="B55" s="233">
        <v>18236</v>
      </c>
      <c r="C55" s="230">
        <v>17803</v>
      </c>
      <c r="D55" s="229">
        <v>1337</v>
      </c>
      <c r="E55" s="230">
        <v>1452</v>
      </c>
      <c r="F55" s="229">
        <f t="shared" si="8"/>
        <v>38828</v>
      </c>
      <c r="G55" s="232">
        <f t="shared" si="9"/>
        <v>0.06450230329771099</v>
      </c>
      <c r="H55" s="233">
        <v>17452</v>
      </c>
      <c r="I55" s="230">
        <v>16405</v>
      </c>
      <c r="J55" s="229">
        <v>3</v>
      </c>
      <c r="K55" s="230">
        <v>10</v>
      </c>
      <c r="L55" s="229">
        <f t="shared" si="10"/>
        <v>33870</v>
      </c>
      <c r="M55" s="234">
        <f t="shared" si="11"/>
        <v>0.14638322999704756</v>
      </c>
      <c r="N55" s="233">
        <v>41913</v>
      </c>
      <c r="O55" s="230">
        <v>44127</v>
      </c>
      <c r="P55" s="229">
        <v>3269</v>
      </c>
      <c r="Q55" s="230">
        <v>3408</v>
      </c>
      <c r="R55" s="229">
        <f t="shared" si="12"/>
        <v>92717</v>
      </c>
      <c r="S55" s="232">
        <f t="shared" si="13"/>
        <v>0.067380365458742</v>
      </c>
      <c r="T55" s="231">
        <v>39800</v>
      </c>
      <c r="U55" s="230">
        <v>39882</v>
      </c>
      <c r="V55" s="229">
        <v>3</v>
      </c>
      <c r="W55" s="230">
        <v>10</v>
      </c>
      <c r="X55" s="229">
        <f t="shared" si="14"/>
        <v>79695</v>
      </c>
      <c r="Y55" s="228">
        <f t="shared" si="15"/>
        <v>0.16339795470230256</v>
      </c>
    </row>
    <row r="56" spans="1:25" s="220" customFormat="1" ht="19.5" customHeight="1">
      <c r="A56" s="235" t="s">
        <v>348</v>
      </c>
      <c r="B56" s="233">
        <v>8700</v>
      </c>
      <c r="C56" s="230">
        <v>8490</v>
      </c>
      <c r="D56" s="229">
        <v>585</v>
      </c>
      <c r="E56" s="230">
        <v>569</v>
      </c>
      <c r="F56" s="229">
        <f t="shared" si="8"/>
        <v>18344</v>
      </c>
      <c r="G56" s="232">
        <f t="shared" si="9"/>
        <v>0.030473633761543484</v>
      </c>
      <c r="H56" s="233">
        <v>8192</v>
      </c>
      <c r="I56" s="230">
        <v>7272</v>
      </c>
      <c r="J56" s="229"/>
      <c r="K56" s="230">
        <v>0</v>
      </c>
      <c r="L56" s="229">
        <f t="shared" si="10"/>
        <v>15464</v>
      </c>
      <c r="M56" s="234">
        <f t="shared" si="11"/>
        <v>0.18623900672529747</v>
      </c>
      <c r="N56" s="233">
        <v>22881</v>
      </c>
      <c r="O56" s="230">
        <v>22344</v>
      </c>
      <c r="P56" s="229">
        <v>1329</v>
      </c>
      <c r="Q56" s="230">
        <v>1380</v>
      </c>
      <c r="R56" s="229">
        <f t="shared" si="12"/>
        <v>47934</v>
      </c>
      <c r="S56" s="232">
        <f t="shared" si="13"/>
        <v>0.03483514822415888</v>
      </c>
      <c r="T56" s="231">
        <v>21194</v>
      </c>
      <c r="U56" s="230">
        <v>18439</v>
      </c>
      <c r="V56" s="229"/>
      <c r="W56" s="230">
        <v>0</v>
      </c>
      <c r="X56" s="229">
        <f t="shared" si="14"/>
        <v>39633</v>
      </c>
      <c r="Y56" s="228">
        <f t="shared" si="15"/>
        <v>0.2094466732268565</v>
      </c>
    </row>
    <row r="57" spans="1:25" s="220" customFormat="1" ht="19.5" customHeight="1">
      <c r="A57" s="235" t="s">
        <v>349</v>
      </c>
      <c r="B57" s="233">
        <v>8610</v>
      </c>
      <c r="C57" s="230">
        <v>9492</v>
      </c>
      <c r="D57" s="229">
        <v>0</v>
      </c>
      <c r="E57" s="230">
        <v>0</v>
      </c>
      <c r="F57" s="229">
        <f t="shared" si="8"/>
        <v>18102</v>
      </c>
      <c r="G57" s="232">
        <f t="shared" si="9"/>
        <v>0.0300716156973103</v>
      </c>
      <c r="H57" s="233">
        <v>8055</v>
      </c>
      <c r="I57" s="230">
        <v>8574</v>
      </c>
      <c r="J57" s="229"/>
      <c r="K57" s="230"/>
      <c r="L57" s="229">
        <f t="shared" si="10"/>
        <v>16629</v>
      </c>
      <c r="M57" s="234">
        <f t="shared" si="11"/>
        <v>0.08858019123218464</v>
      </c>
      <c r="N57" s="233">
        <v>20074</v>
      </c>
      <c r="O57" s="230">
        <v>22661</v>
      </c>
      <c r="P57" s="229"/>
      <c r="Q57" s="230"/>
      <c r="R57" s="229">
        <f t="shared" si="12"/>
        <v>42735</v>
      </c>
      <c r="S57" s="232">
        <f t="shared" si="13"/>
        <v>0.031056871101085445</v>
      </c>
      <c r="T57" s="231">
        <v>18500</v>
      </c>
      <c r="U57" s="230">
        <v>18784</v>
      </c>
      <c r="V57" s="229"/>
      <c r="W57" s="230"/>
      <c r="X57" s="229">
        <f t="shared" si="14"/>
        <v>37284</v>
      </c>
      <c r="Y57" s="228">
        <f t="shared" si="15"/>
        <v>0.1462021242355971</v>
      </c>
    </row>
    <row r="58" spans="1:25" s="220" customFormat="1" ht="19.5" customHeight="1">
      <c r="A58" s="235" t="s">
        <v>350</v>
      </c>
      <c r="B58" s="233">
        <v>5797</v>
      </c>
      <c r="C58" s="230">
        <v>4616</v>
      </c>
      <c r="D58" s="229">
        <v>600</v>
      </c>
      <c r="E58" s="230">
        <v>592</v>
      </c>
      <c r="F58" s="229">
        <f t="shared" si="8"/>
        <v>11605</v>
      </c>
      <c r="G58" s="232">
        <f t="shared" si="9"/>
        <v>0.019278593534818585</v>
      </c>
      <c r="H58" s="233">
        <v>6858</v>
      </c>
      <c r="I58" s="230">
        <v>5560</v>
      </c>
      <c r="J58" s="229">
        <v>1</v>
      </c>
      <c r="K58" s="230"/>
      <c r="L58" s="229">
        <f t="shared" si="10"/>
        <v>12419</v>
      </c>
      <c r="M58" s="234">
        <f t="shared" si="11"/>
        <v>-0.06554472984942428</v>
      </c>
      <c r="N58" s="233">
        <v>16329</v>
      </c>
      <c r="O58" s="230">
        <v>12543</v>
      </c>
      <c r="P58" s="229">
        <v>1445</v>
      </c>
      <c r="Q58" s="230">
        <v>1467</v>
      </c>
      <c r="R58" s="229">
        <f t="shared" si="12"/>
        <v>31784</v>
      </c>
      <c r="S58" s="232">
        <f t="shared" si="13"/>
        <v>0.023098434329633787</v>
      </c>
      <c r="T58" s="231">
        <v>17750</v>
      </c>
      <c r="U58" s="230">
        <v>13477</v>
      </c>
      <c r="V58" s="229">
        <v>8</v>
      </c>
      <c r="W58" s="230">
        <v>7</v>
      </c>
      <c r="X58" s="229">
        <f t="shared" si="14"/>
        <v>31242</v>
      </c>
      <c r="Y58" s="228">
        <f t="shared" si="15"/>
        <v>0.017348441200947473</v>
      </c>
    </row>
    <row r="59" spans="1:25" s="220" customFormat="1" ht="19.5" customHeight="1">
      <c r="A59" s="235" t="s">
        <v>351</v>
      </c>
      <c r="B59" s="233">
        <v>4160</v>
      </c>
      <c r="C59" s="230">
        <v>3839</v>
      </c>
      <c r="D59" s="229">
        <v>0</v>
      </c>
      <c r="E59" s="230">
        <v>1</v>
      </c>
      <c r="F59" s="229">
        <f t="shared" si="8"/>
        <v>8000</v>
      </c>
      <c r="G59" s="232">
        <f t="shared" si="9"/>
        <v>0.013289853363080455</v>
      </c>
      <c r="H59" s="233">
        <v>3713</v>
      </c>
      <c r="I59" s="230">
        <v>3893</v>
      </c>
      <c r="J59" s="229"/>
      <c r="K59" s="230"/>
      <c r="L59" s="229">
        <f t="shared" si="10"/>
        <v>7606</v>
      </c>
      <c r="M59" s="234">
        <f t="shared" si="11"/>
        <v>0.051801209571391116</v>
      </c>
      <c r="N59" s="233">
        <v>9371</v>
      </c>
      <c r="O59" s="230">
        <v>7900</v>
      </c>
      <c r="P59" s="229">
        <v>5</v>
      </c>
      <c r="Q59" s="230">
        <v>1</v>
      </c>
      <c r="R59" s="229">
        <f t="shared" si="12"/>
        <v>17277</v>
      </c>
      <c r="S59" s="232">
        <f t="shared" si="13"/>
        <v>0.012555740306855113</v>
      </c>
      <c r="T59" s="231">
        <v>7704</v>
      </c>
      <c r="U59" s="230">
        <v>7593</v>
      </c>
      <c r="V59" s="229">
        <v>15</v>
      </c>
      <c r="W59" s="230"/>
      <c r="X59" s="229">
        <f t="shared" si="14"/>
        <v>15312</v>
      </c>
      <c r="Y59" s="228">
        <f t="shared" si="15"/>
        <v>0.1283307210031348</v>
      </c>
    </row>
    <row r="60" spans="1:25" s="220" customFormat="1" ht="19.5" customHeight="1">
      <c r="A60" s="235" t="s">
        <v>352</v>
      </c>
      <c r="B60" s="233">
        <v>3976</v>
      </c>
      <c r="C60" s="230">
        <v>3458</v>
      </c>
      <c r="D60" s="229">
        <v>6</v>
      </c>
      <c r="E60" s="230">
        <v>1</v>
      </c>
      <c r="F60" s="229">
        <f t="shared" si="8"/>
        <v>7441</v>
      </c>
      <c r="G60" s="232">
        <f>F60/$F$9</f>
        <v>0.012361224859335208</v>
      </c>
      <c r="H60" s="233">
        <v>4182</v>
      </c>
      <c r="I60" s="230">
        <v>4080</v>
      </c>
      <c r="J60" s="229">
        <v>1</v>
      </c>
      <c r="K60" s="230"/>
      <c r="L60" s="229">
        <f>SUM(H60:K60)</f>
        <v>8263</v>
      </c>
      <c r="M60" s="234">
        <f>IF(ISERROR(F60/L60-1),"         /0",(F60/L60-1))</f>
        <v>-0.09947960789059662</v>
      </c>
      <c r="N60" s="233">
        <v>9351</v>
      </c>
      <c r="O60" s="230">
        <v>7895</v>
      </c>
      <c r="P60" s="229">
        <v>6</v>
      </c>
      <c r="Q60" s="230">
        <v>1</v>
      </c>
      <c r="R60" s="229">
        <f>SUM(N60:Q60)</f>
        <v>17253</v>
      </c>
      <c r="S60" s="232">
        <f>R60/$R$9</f>
        <v>0.012538298750603187</v>
      </c>
      <c r="T60" s="231">
        <v>9623</v>
      </c>
      <c r="U60" s="230">
        <v>8235</v>
      </c>
      <c r="V60" s="229">
        <v>1</v>
      </c>
      <c r="W60" s="230"/>
      <c r="X60" s="229">
        <f>SUM(T60:W60)</f>
        <v>17859</v>
      </c>
      <c r="Y60" s="228">
        <f>IF(ISERROR(R60/X60-1),"         /0",(R60/X60-1))</f>
        <v>-0.033932471023013555</v>
      </c>
    </row>
    <row r="61" spans="1:25" s="220" customFormat="1" ht="19.5" customHeight="1">
      <c r="A61" s="235" t="s">
        <v>353</v>
      </c>
      <c r="B61" s="233">
        <v>3162</v>
      </c>
      <c r="C61" s="230">
        <v>3284</v>
      </c>
      <c r="D61" s="229">
        <v>0</v>
      </c>
      <c r="E61" s="230">
        <v>0</v>
      </c>
      <c r="F61" s="229">
        <f t="shared" si="8"/>
        <v>6446</v>
      </c>
      <c r="G61" s="232">
        <f t="shared" si="9"/>
        <v>0.010708299347302077</v>
      </c>
      <c r="H61" s="233">
        <v>3569</v>
      </c>
      <c r="I61" s="230">
        <v>3570</v>
      </c>
      <c r="J61" s="229"/>
      <c r="K61" s="230"/>
      <c r="L61" s="229">
        <f t="shared" si="10"/>
        <v>7139</v>
      </c>
      <c r="M61" s="234">
        <f t="shared" si="11"/>
        <v>-0.09707241910631736</v>
      </c>
      <c r="N61" s="233">
        <v>7240</v>
      </c>
      <c r="O61" s="230">
        <v>6758</v>
      </c>
      <c r="P61" s="229"/>
      <c r="Q61" s="230"/>
      <c r="R61" s="229">
        <f t="shared" si="12"/>
        <v>13998</v>
      </c>
      <c r="S61" s="232">
        <f t="shared" si="13"/>
        <v>0.010172787683935746</v>
      </c>
      <c r="T61" s="231">
        <v>8476</v>
      </c>
      <c r="U61" s="230">
        <v>8409</v>
      </c>
      <c r="V61" s="229"/>
      <c r="W61" s="230"/>
      <c r="X61" s="229">
        <f t="shared" si="14"/>
        <v>16885</v>
      </c>
      <c r="Y61" s="228">
        <f t="shared" si="15"/>
        <v>-0.1709801599052413</v>
      </c>
    </row>
    <row r="62" spans="1:25" s="220" customFormat="1" ht="19.5" customHeight="1">
      <c r="A62" s="235" t="s">
        <v>354</v>
      </c>
      <c r="B62" s="233">
        <v>1847</v>
      </c>
      <c r="C62" s="230">
        <v>1942</v>
      </c>
      <c r="D62" s="229">
        <v>0</v>
      </c>
      <c r="E62" s="230">
        <v>0</v>
      </c>
      <c r="F62" s="229">
        <f t="shared" si="8"/>
        <v>3789</v>
      </c>
      <c r="G62" s="232">
        <f t="shared" si="9"/>
        <v>0.0062944067990889805</v>
      </c>
      <c r="H62" s="233">
        <v>2193</v>
      </c>
      <c r="I62" s="230">
        <v>1937</v>
      </c>
      <c r="J62" s="229"/>
      <c r="K62" s="230"/>
      <c r="L62" s="229">
        <f t="shared" si="10"/>
        <v>4130</v>
      </c>
      <c r="M62" s="234">
        <f t="shared" si="11"/>
        <v>-0.08256658595641642</v>
      </c>
      <c r="N62" s="233">
        <v>3837</v>
      </c>
      <c r="O62" s="230">
        <v>3507</v>
      </c>
      <c r="P62" s="229">
        <v>6</v>
      </c>
      <c r="Q62" s="230"/>
      <c r="R62" s="229">
        <f t="shared" si="12"/>
        <v>7350</v>
      </c>
      <c r="S62" s="232">
        <f t="shared" si="13"/>
        <v>0.005341476602152288</v>
      </c>
      <c r="T62" s="231">
        <v>4147</v>
      </c>
      <c r="U62" s="230">
        <v>3375</v>
      </c>
      <c r="V62" s="229"/>
      <c r="W62" s="230"/>
      <c r="X62" s="229">
        <f t="shared" si="14"/>
        <v>7522</v>
      </c>
      <c r="Y62" s="228">
        <f t="shared" si="15"/>
        <v>-0.022866258973677223</v>
      </c>
    </row>
    <row r="63" spans="1:25" s="220" customFormat="1" ht="19.5" customHeight="1">
      <c r="A63" s="235" t="s">
        <v>355</v>
      </c>
      <c r="B63" s="233">
        <v>955</v>
      </c>
      <c r="C63" s="230">
        <v>1422</v>
      </c>
      <c r="D63" s="229">
        <v>0</v>
      </c>
      <c r="E63" s="230">
        <v>0</v>
      </c>
      <c r="F63" s="229">
        <f t="shared" si="8"/>
        <v>2377</v>
      </c>
      <c r="G63" s="232">
        <f t="shared" si="9"/>
        <v>0.0039487476805052804</v>
      </c>
      <c r="H63" s="233">
        <v>861</v>
      </c>
      <c r="I63" s="230">
        <v>814</v>
      </c>
      <c r="J63" s="229"/>
      <c r="K63" s="230"/>
      <c r="L63" s="229">
        <f t="shared" si="10"/>
        <v>1675</v>
      </c>
      <c r="M63" s="234">
        <f t="shared" si="11"/>
        <v>0.41910447761194036</v>
      </c>
      <c r="N63" s="233">
        <v>2282</v>
      </c>
      <c r="O63" s="230">
        <v>3163</v>
      </c>
      <c r="P63" s="229"/>
      <c r="Q63" s="230"/>
      <c r="R63" s="229">
        <f t="shared" si="12"/>
        <v>5445</v>
      </c>
      <c r="S63" s="232">
        <f t="shared" si="13"/>
        <v>0.003957053074655674</v>
      </c>
      <c r="T63" s="231">
        <v>2254</v>
      </c>
      <c r="U63" s="230">
        <v>2143</v>
      </c>
      <c r="V63" s="229"/>
      <c r="W63" s="230"/>
      <c r="X63" s="229">
        <f t="shared" si="14"/>
        <v>4397</v>
      </c>
      <c r="Y63" s="228">
        <f t="shared" si="15"/>
        <v>0.23834432567659758</v>
      </c>
    </row>
    <row r="64" spans="1:25" s="220" customFormat="1" ht="19.5" customHeight="1">
      <c r="A64" s="235" t="s">
        <v>356</v>
      </c>
      <c r="B64" s="233">
        <v>1157</v>
      </c>
      <c r="C64" s="230">
        <v>1022</v>
      </c>
      <c r="D64" s="229">
        <v>0</v>
      </c>
      <c r="E64" s="230">
        <v>0</v>
      </c>
      <c r="F64" s="229">
        <f t="shared" si="8"/>
        <v>2179</v>
      </c>
      <c r="G64" s="232">
        <f t="shared" si="9"/>
        <v>0.003619823809769039</v>
      </c>
      <c r="H64" s="233">
        <v>1062</v>
      </c>
      <c r="I64" s="230">
        <v>936</v>
      </c>
      <c r="J64" s="229"/>
      <c r="K64" s="230"/>
      <c r="L64" s="229">
        <f t="shared" si="10"/>
        <v>1998</v>
      </c>
      <c r="M64" s="234">
        <f t="shared" si="11"/>
        <v>0.0905905905905906</v>
      </c>
      <c r="N64" s="233">
        <v>3210</v>
      </c>
      <c r="O64" s="230">
        <v>2821</v>
      </c>
      <c r="P64" s="229"/>
      <c r="Q64" s="230"/>
      <c r="R64" s="229">
        <f t="shared" si="12"/>
        <v>6031</v>
      </c>
      <c r="S64" s="232">
        <f t="shared" si="13"/>
        <v>0.004382917739806863</v>
      </c>
      <c r="T64" s="231">
        <v>3058</v>
      </c>
      <c r="U64" s="230">
        <v>2555</v>
      </c>
      <c r="V64" s="229"/>
      <c r="W64" s="230"/>
      <c r="X64" s="229">
        <f t="shared" si="14"/>
        <v>5613</v>
      </c>
      <c r="Y64" s="228">
        <f t="shared" si="15"/>
        <v>0.07446998040263675</v>
      </c>
    </row>
    <row r="65" spans="1:25" s="220" customFormat="1" ht="19.5" customHeight="1" thickBot="1">
      <c r="A65" s="235" t="s">
        <v>308</v>
      </c>
      <c r="B65" s="233">
        <v>12510</v>
      </c>
      <c r="C65" s="230">
        <v>10451</v>
      </c>
      <c r="D65" s="229">
        <v>545</v>
      </c>
      <c r="E65" s="230">
        <v>735</v>
      </c>
      <c r="F65" s="229">
        <f t="shared" si="8"/>
        <v>24241</v>
      </c>
      <c r="G65" s="232">
        <f t="shared" si="9"/>
        <v>0.040269916921804164</v>
      </c>
      <c r="H65" s="233">
        <v>10817</v>
      </c>
      <c r="I65" s="230">
        <v>9342</v>
      </c>
      <c r="J65" s="229">
        <v>790</v>
      </c>
      <c r="K65" s="230">
        <v>745</v>
      </c>
      <c r="L65" s="229">
        <f t="shared" si="10"/>
        <v>21694</v>
      </c>
      <c r="M65" s="234">
        <f t="shared" si="11"/>
        <v>0.11740573430441592</v>
      </c>
      <c r="N65" s="233">
        <v>33174</v>
      </c>
      <c r="O65" s="230">
        <v>26677</v>
      </c>
      <c r="P65" s="229">
        <v>2726</v>
      </c>
      <c r="Q65" s="230">
        <v>3318</v>
      </c>
      <c r="R65" s="229">
        <f t="shared" si="12"/>
        <v>65895</v>
      </c>
      <c r="S65" s="232">
        <f t="shared" si="13"/>
        <v>0.04788797288419388</v>
      </c>
      <c r="T65" s="231">
        <v>27333</v>
      </c>
      <c r="U65" s="230">
        <v>22340</v>
      </c>
      <c r="V65" s="229">
        <v>2593</v>
      </c>
      <c r="W65" s="230">
        <v>2591</v>
      </c>
      <c r="X65" s="229">
        <f t="shared" si="14"/>
        <v>54857</v>
      </c>
      <c r="Y65" s="228">
        <f t="shared" si="15"/>
        <v>0.20121406566162925</v>
      </c>
    </row>
    <row r="66" spans="1:25" s="236" customFormat="1" ht="19.5" customHeight="1">
      <c r="A66" s="243" t="s">
        <v>57</v>
      </c>
      <c r="B66" s="240">
        <f>SUM(B67:B68)</f>
        <v>5227</v>
      </c>
      <c r="C66" s="239">
        <f>SUM(C67:C68)</f>
        <v>4818</v>
      </c>
      <c r="D66" s="238">
        <f>SUM(D67:D68)</f>
        <v>11</v>
      </c>
      <c r="E66" s="239">
        <f>SUM(E67:E68)</f>
        <v>14</v>
      </c>
      <c r="F66" s="238">
        <f t="shared" si="8"/>
        <v>10070</v>
      </c>
      <c r="G66" s="241">
        <f t="shared" si="9"/>
        <v>0.016728602920777522</v>
      </c>
      <c r="H66" s="240">
        <f>SUM(H67:H68)</f>
        <v>3900</v>
      </c>
      <c r="I66" s="239">
        <f>SUM(I67:I68)</f>
        <v>4018</v>
      </c>
      <c r="J66" s="238">
        <f>SUM(J67:J68)</f>
        <v>19</v>
      </c>
      <c r="K66" s="239">
        <f>SUM(K67:K68)</f>
        <v>2</v>
      </c>
      <c r="L66" s="238">
        <f t="shared" si="10"/>
        <v>7939</v>
      </c>
      <c r="M66" s="242">
        <f t="shared" si="11"/>
        <v>0.26842171558130756</v>
      </c>
      <c r="N66" s="240">
        <f>SUM(N67:N68)</f>
        <v>13441</v>
      </c>
      <c r="O66" s="239">
        <f>SUM(O67:O68)</f>
        <v>12966</v>
      </c>
      <c r="P66" s="238">
        <f>SUM(P67:P68)</f>
        <v>165</v>
      </c>
      <c r="Q66" s="239">
        <f>SUM(Q67:Q68)</f>
        <v>275</v>
      </c>
      <c r="R66" s="238">
        <f t="shared" si="12"/>
        <v>26847</v>
      </c>
      <c r="S66" s="241">
        <f t="shared" si="13"/>
        <v>0.019510560862310542</v>
      </c>
      <c r="T66" s="240">
        <f>SUM(T67:T68)</f>
        <v>10939</v>
      </c>
      <c r="U66" s="239">
        <f>SUM(U67:U68)</f>
        <v>10447</v>
      </c>
      <c r="V66" s="238">
        <f>SUM(V67:V68)</f>
        <v>191</v>
      </c>
      <c r="W66" s="239">
        <f>SUM(W67:W68)</f>
        <v>150</v>
      </c>
      <c r="X66" s="238">
        <f t="shared" si="14"/>
        <v>21727</v>
      </c>
      <c r="Y66" s="237">
        <f t="shared" si="15"/>
        <v>0.23565149353339154</v>
      </c>
    </row>
    <row r="67" spans="1:25" ht="19.5" customHeight="1">
      <c r="A67" s="235" t="s">
        <v>357</v>
      </c>
      <c r="B67" s="233">
        <v>1164</v>
      </c>
      <c r="C67" s="230">
        <v>1170</v>
      </c>
      <c r="D67" s="229">
        <v>0</v>
      </c>
      <c r="E67" s="230">
        <v>0</v>
      </c>
      <c r="F67" s="229">
        <f t="shared" si="8"/>
        <v>2334</v>
      </c>
      <c r="G67" s="232">
        <f t="shared" si="9"/>
        <v>0.0038773147186787226</v>
      </c>
      <c r="H67" s="233">
        <v>555</v>
      </c>
      <c r="I67" s="230">
        <v>479</v>
      </c>
      <c r="J67" s="229"/>
      <c r="K67" s="230"/>
      <c r="L67" s="229">
        <f t="shared" si="10"/>
        <v>1034</v>
      </c>
      <c r="M67" s="234">
        <f t="shared" si="11"/>
        <v>1.2572533849129592</v>
      </c>
      <c r="N67" s="233">
        <v>2854</v>
      </c>
      <c r="O67" s="230">
        <v>3579</v>
      </c>
      <c r="P67" s="229">
        <v>148</v>
      </c>
      <c r="Q67" s="230">
        <v>259</v>
      </c>
      <c r="R67" s="229">
        <f t="shared" si="12"/>
        <v>6840</v>
      </c>
      <c r="S67" s="232">
        <f t="shared" si="13"/>
        <v>0.004970843531798864</v>
      </c>
      <c r="T67" s="231">
        <v>1856</v>
      </c>
      <c r="U67" s="230">
        <v>1721</v>
      </c>
      <c r="V67" s="229"/>
      <c r="W67" s="230"/>
      <c r="X67" s="229">
        <f t="shared" si="14"/>
        <v>3577</v>
      </c>
      <c r="Y67" s="228">
        <f t="shared" si="15"/>
        <v>0.912216941571149</v>
      </c>
    </row>
    <row r="68" spans="1:25" ht="19.5" customHeight="1" thickBot="1">
      <c r="A68" s="235" t="s">
        <v>308</v>
      </c>
      <c r="B68" s="233">
        <v>4063</v>
      </c>
      <c r="C68" s="230">
        <v>3648</v>
      </c>
      <c r="D68" s="229">
        <v>11</v>
      </c>
      <c r="E68" s="230">
        <v>14</v>
      </c>
      <c r="F68" s="229">
        <f t="shared" si="8"/>
        <v>7736</v>
      </c>
      <c r="G68" s="232">
        <f t="shared" si="9"/>
        <v>0.0128512882020988</v>
      </c>
      <c r="H68" s="233">
        <v>3345</v>
      </c>
      <c r="I68" s="230">
        <v>3539</v>
      </c>
      <c r="J68" s="229">
        <v>19</v>
      </c>
      <c r="K68" s="230">
        <v>2</v>
      </c>
      <c r="L68" s="229">
        <f t="shared" si="10"/>
        <v>6905</v>
      </c>
      <c r="M68" s="234">
        <f t="shared" si="11"/>
        <v>0.12034757422157849</v>
      </c>
      <c r="N68" s="233">
        <v>10587</v>
      </c>
      <c r="O68" s="230">
        <v>9387</v>
      </c>
      <c r="P68" s="229">
        <v>17</v>
      </c>
      <c r="Q68" s="230">
        <v>16</v>
      </c>
      <c r="R68" s="229">
        <f t="shared" si="12"/>
        <v>20007</v>
      </c>
      <c r="S68" s="232">
        <f t="shared" si="13"/>
        <v>0.014539717330511678</v>
      </c>
      <c r="T68" s="231">
        <v>9083</v>
      </c>
      <c r="U68" s="230">
        <v>8726</v>
      </c>
      <c r="V68" s="229">
        <v>191</v>
      </c>
      <c r="W68" s="230">
        <v>150</v>
      </c>
      <c r="X68" s="229">
        <f t="shared" si="14"/>
        <v>18150</v>
      </c>
      <c r="Y68" s="228">
        <f t="shared" si="15"/>
        <v>0.10231404958677692</v>
      </c>
    </row>
    <row r="69" spans="1:25" s="220" customFormat="1" ht="19.5" customHeight="1" thickBot="1">
      <c r="A69" s="227" t="s">
        <v>56</v>
      </c>
      <c r="B69" s="224">
        <v>1102</v>
      </c>
      <c r="C69" s="223">
        <v>205</v>
      </c>
      <c r="D69" s="222">
        <v>0</v>
      </c>
      <c r="E69" s="223">
        <v>0</v>
      </c>
      <c r="F69" s="222">
        <f>SUM(B69:E69)</f>
        <v>1307</v>
      </c>
      <c r="G69" s="225">
        <f>F69/$F$9</f>
        <v>0.0021712297931932695</v>
      </c>
      <c r="H69" s="224">
        <v>742</v>
      </c>
      <c r="I69" s="223">
        <v>84</v>
      </c>
      <c r="J69" s="222">
        <v>2275</v>
      </c>
      <c r="K69" s="223">
        <v>2077</v>
      </c>
      <c r="L69" s="222">
        <f>SUM(H69:K69)</f>
        <v>5178</v>
      </c>
      <c r="M69" s="226">
        <f>IF(ISERROR(F69/L69-1),"         /0",(F69/L69-1))</f>
        <v>-0.7475859405175744</v>
      </c>
      <c r="N69" s="224">
        <v>2805</v>
      </c>
      <c r="O69" s="223">
        <v>503</v>
      </c>
      <c r="P69" s="222">
        <v>6</v>
      </c>
      <c r="Q69" s="223">
        <v>1</v>
      </c>
      <c r="R69" s="222">
        <f>SUM(N69:Q69)</f>
        <v>3315</v>
      </c>
      <c r="S69" s="225">
        <f>R69/$R$9</f>
        <v>0.0024091149572972566</v>
      </c>
      <c r="T69" s="224">
        <v>2135</v>
      </c>
      <c r="U69" s="223">
        <v>165</v>
      </c>
      <c r="V69" s="222">
        <v>2275</v>
      </c>
      <c r="W69" s="223">
        <v>2077</v>
      </c>
      <c r="X69" s="222">
        <f>SUM(T69:W69)</f>
        <v>6652</v>
      </c>
      <c r="Y69" s="221">
        <f>IF(ISERROR(R69/X69-1),"         /0",(R69/X69-1))</f>
        <v>-0.501653638003608</v>
      </c>
    </row>
    <row r="70" ht="15" thickTop="1">
      <c r="A70" s="94" t="s">
        <v>43</v>
      </c>
    </row>
    <row r="71" ht="15">
      <c r="A71" s="94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0:Y65536 M70:M65536 Y3 M3 M5:M8 Y5:Y8">
    <cfRule type="cellIs" priority="1" dxfId="100" operator="lessThan" stopIfTrue="1">
      <formula>0</formula>
    </cfRule>
  </conditionalFormatting>
  <conditionalFormatting sqref="Y9:Y69 M9:M69">
    <cfRule type="cellIs" priority="2" dxfId="100" operator="lessThan" stopIfTrue="1">
      <formula>0</formula>
    </cfRule>
    <cfRule type="cellIs" priority="3" dxfId="102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10.7109375" style="128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643" t="s">
        <v>66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65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7.25" customHeight="1" thickBot="1" thickTop="1">
      <c r="A5" s="583" t="s">
        <v>64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>
      <c r="A6" s="584"/>
      <c r="B6" s="628" t="s">
        <v>191</v>
      </c>
      <c r="C6" s="629"/>
      <c r="D6" s="629"/>
      <c r="E6" s="629"/>
      <c r="F6" s="629"/>
      <c r="G6" s="633" t="s">
        <v>34</v>
      </c>
      <c r="H6" s="628" t="s">
        <v>192</v>
      </c>
      <c r="I6" s="629"/>
      <c r="J6" s="629"/>
      <c r="K6" s="629"/>
      <c r="L6" s="629"/>
      <c r="M6" s="630" t="s">
        <v>33</v>
      </c>
      <c r="N6" s="628" t="s">
        <v>193</v>
      </c>
      <c r="O6" s="629"/>
      <c r="P6" s="629"/>
      <c r="Q6" s="629"/>
      <c r="R6" s="629"/>
      <c r="S6" s="633" t="s">
        <v>34</v>
      </c>
      <c r="T6" s="628" t="s">
        <v>194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85"/>
      <c r="B7" s="651" t="s">
        <v>22</v>
      </c>
      <c r="C7" s="650"/>
      <c r="D7" s="649" t="s">
        <v>21</v>
      </c>
      <c r="E7" s="650"/>
      <c r="F7" s="641" t="s">
        <v>17</v>
      </c>
      <c r="G7" s="634"/>
      <c r="H7" s="651" t="s">
        <v>22</v>
      </c>
      <c r="I7" s="650"/>
      <c r="J7" s="649" t="s">
        <v>21</v>
      </c>
      <c r="K7" s="650"/>
      <c r="L7" s="641" t="s">
        <v>17</v>
      </c>
      <c r="M7" s="631"/>
      <c r="N7" s="651" t="s">
        <v>22</v>
      </c>
      <c r="O7" s="650"/>
      <c r="P7" s="649" t="s">
        <v>21</v>
      </c>
      <c r="Q7" s="650"/>
      <c r="R7" s="641" t="s">
        <v>17</v>
      </c>
      <c r="S7" s="634"/>
      <c r="T7" s="651" t="s">
        <v>22</v>
      </c>
      <c r="U7" s="650"/>
      <c r="V7" s="649" t="s">
        <v>21</v>
      </c>
      <c r="W7" s="650"/>
      <c r="X7" s="641" t="s">
        <v>17</v>
      </c>
      <c r="Y7" s="647"/>
    </row>
    <row r="8" spans="1:25" s="266" customFormat="1" ht="15" thickBot="1">
      <c r="A8" s="586"/>
      <c r="B8" s="269" t="s">
        <v>19</v>
      </c>
      <c r="C8" s="267" t="s">
        <v>18</v>
      </c>
      <c r="D8" s="268" t="s">
        <v>19</v>
      </c>
      <c r="E8" s="267" t="s">
        <v>18</v>
      </c>
      <c r="F8" s="642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42"/>
      <c r="M8" s="632"/>
      <c r="N8" s="269" t="s">
        <v>19</v>
      </c>
      <c r="O8" s="267" t="s">
        <v>18</v>
      </c>
      <c r="P8" s="268" t="s">
        <v>19</v>
      </c>
      <c r="Q8" s="267" t="s">
        <v>18</v>
      </c>
      <c r="R8" s="642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42"/>
      <c r="Y8" s="648"/>
    </row>
    <row r="9" spans="1:25" s="157" customFormat="1" ht="18" customHeight="1" thickBot="1" thickTop="1">
      <c r="A9" s="308" t="s">
        <v>24</v>
      </c>
      <c r="B9" s="305">
        <f>B10+B14+B25+B31+B40+B44</f>
        <v>305853</v>
      </c>
      <c r="C9" s="304">
        <f>C10+C14+C25+C31+C40+C44</f>
        <v>289598</v>
      </c>
      <c r="D9" s="303">
        <f>D10+D14+D25+D31+D40+D44</f>
        <v>3120</v>
      </c>
      <c r="E9" s="302">
        <f>E10+E14+E25+E31+E40+E44</f>
        <v>3392</v>
      </c>
      <c r="F9" s="301">
        <f aca="true" t="shared" si="0" ref="F9:F44">SUM(B9:E9)</f>
        <v>601963</v>
      </c>
      <c r="G9" s="306">
        <f aca="true" t="shared" si="1" ref="G9:G44">F9/$F$9</f>
        <v>1</v>
      </c>
      <c r="H9" s="305">
        <f>H10+H14+H25+H31+H40+H44</f>
        <v>269769</v>
      </c>
      <c r="I9" s="304">
        <f>I10+I14+I25+I31+I40+I44</f>
        <v>250481</v>
      </c>
      <c r="J9" s="303">
        <f>J10+J14+J25+J31+J40+J44</f>
        <v>3500</v>
      </c>
      <c r="K9" s="302">
        <f>K10+K14+K25+K31+K40+K44</f>
        <v>3118</v>
      </c>
      <c r="L9" s="301">
        <f aca="true" t="shared" si="2" ref="L9:L44">SUM(H9:K9)</f>
        <v>526868</v>
      </c>
      <c r="M9" s="307">
        <f aca="true" t="shared" si="3" ref="M9:M44">IF(ISERROR(F9/L9-1),"         /0",(F9/L9-1))</f>
        <v>0.1425309565204187</v>
      </c>
      <c r="N9" s="305">
        <f>N10+N14+N25+N31+N40+N44</f>
        <v>690885</v>
      </c>
      <c r="O9" s="304">
        <f>O10+O14+O25+O31+O40+O44</f>
        <v>665626</v>
      </c>
      <c r="P9" s="303">
        <f>P10+P14+P25+P31+P40+P44</f>
        <v>9361</v>
      </c>
      <c r="Q9" s="302">
        <f>Q10+Q14+Q25+Q31+Q40+Q44</f>
        <v>10152</v>
      </c>
      <c r="R9" s="301">
        <f aca="true" t="shared" si="4" ref="R9:R44">SUM(N9:Q9)</f>
        <v>1376024</v>
      </c>
      <c r="S9" s="306">
        <f aca="true" t="shared" si="5" ref="S9:S44">R9/$R$9</f>
        <v>1</v>
      </c>
      <c r="T9" s="305">
        <f>T10+T14+T25+T31+T40+T44</f>
        <v>619730</v>
      </c>
      <c r="U9" s="304">
        <f>U10+U14+U25+U31+U40+U44</f>
        <v>577761</v>
      </c>
      <c r="V9" s="303">
        <f>V10+V14+V25+V31+V40+V44</f>
        <v>6244</v>
      </c>
      <c r="W9" s="302">
        <f>W10+W14+W25+W31+W40+W44</f>
        <v>5592</v>
      </c>
      <c r="X9" s="301">
        <f aca="true" t="shared" si="6" ref="X9:X44">SUM(T9:W9)</f>
        <v>1209327</v>
      </c>
      <c r="Y9" s="300">
        <f>IF(ISERROR(R9/X9-1),"         /0",(R9/X9-1))</f>
        <v>0.13784278363089553</v>
      </c>
    </row>
    <row r="10" spans="1:25" s="283" customFormat="1" ht="19.5" customHeight="1">
      <c r="A10" s="292" t="s">
        <v>61</v>
      </c>
      <c r="B10" s="289">
        <f>SUM(B11:B13)</f>
        <v>89663</v>
      </c>
      <c r="C10" s="288">
        <f>SUM(C11:C13)</f>
        <v>91332</v>
      </c>
      <c r="D10" s="287">
        <f>SUM(D11:D13)</f>
        <v>18</v>
      </c>
      <c r="E10" s="286">
        <f>SUM(E11:E13)</f>
        <v>17</v>
      </c>
      <c r="F10" s="285">
        <f t="shared" si="0"/>
        <v>181030</v>
      </c>
      <c r="G10" s="290">
        <f t="shared" si="1"/>
        <v>0.30073276928980686</v>
      </c>
      <c r="H10" s="289">
        <f>SUM(H11:H13)</f>
        <v>74664</v>
      </c>
      <c r="I10" s="288">
        <f>SUM(I11:I13)</f>
        <v>76480</v>
      </c>
      <c r="J10" s="287">
        <f>SUM(J11:J13)</f>
        <v>139</v>
      </c>
      <c r="K10" s="286">
        <f>SUM(K11:K13)</f>
        <v>125</v>
      </c>
      <c r="L10" s="285">
        <f t="shared" si="2"/>
        <v>151408</v>
      </c>
      <c r="M10" s="291">
        <f t="shared" si="3"/>
        <v>0.1956435591250132</v>
      </c>
      <c r="N10" s="289">
        <f>SUM(N11:N13)</f>
        <v>209636</v>
      </c>
      <c r="O10" s="288">
        <f>SUM(O11:O13)</f>
        <v>210703</v>
      </c>
      <c r="P10" s="287">
        <f>SUM(P11:P13)</f>
        <v>220</v>
      </c>
      <c r="Q10" s="286">
        <f>SUM(Q11:Q13)</f>
        <v>157</v>
      </c>
      <c r="R10" s="285">
        <f t="shared" si="4"/>
        <v>420716</v>
      </c>
      <c r="S10" s="290">
        <f t="shared" si="5"/>
        <v>0.305747574170218</v>
      </c>
      <c r="T10" s="289">
        <f>SUM(T11:T13)</f>
        <v>179762</v>
      </c>
      <c r="U10" s="288">
        <f>SUM(U11:U13)</f>
        <v>179479</v>
      </c>
      <c r="V10" s="287">
        <f>SUM(V11:V13)</f>
        <v>819</v>
      </c>
      <c r="W10" s="286">
        <f>SUM(W11:W13)</f>
        <v>588</v>
      </c>
      <c r="X10" s="285">
        <f t="shared" si="6"/>
        <v>360648</v>
      </c>
      <c r="Y10" s="390">
        <f aca="true" t="shared" si="7" ref="Y10:Y44">IF(ISERROR(R10/X10-1),"         /0",IF(R10/X10&gt;5,"  *  ",(R10/X10-1)))</f>
        <v>0.16655575519620247</v>
      </c>
    </row>
    <row r="11" spans="1:25" ht="19.5" customHeight="1">
      <c r="A11" s="235" t="s">
        <v>358</v>
      </c>
      <c r="B11" s="233">
        <v>86385</v>
      </c>
      <c r="C11" s="230">
        <v>88970</v>
      </c>
      <c r="D11" s="229">
        <v>16</v>
      </c>
      <c r="E11" s="281">
        <v>17</v>
      </c>
      <c r="F11" s="280">
        <f t="shared" si="0"/>
        <v>175388</v>
      </c>
      <c r="G11" s="232">
        <f t="shared" si="1"/>
        <v>0.29136010020549435</v>
      </c>
      <c r="H11" s="233">
        <v>71505</v>
      </c>
      <c r="I11" s="230">
        <v>74292</v>
      </c>
      <c r="J11" s="229">
        <v>139</v>
      </c>
      <c r="K11" s="281">
        <v>125</v>
      </c>
      <c r="L11" s="280">
        <f t="shared" si="2"/>
        <v>146061</v>
      </c>
      <c r="M11" s="282">
        <f t="shared" si="3"/>
        <v>0.20078597298389034</v>
      </c>
      <c r="N11" s="233">
        <v>200758</v>
      </c>
      <c r="O11" s="230">
        <v>205344</v>
      </c>
      <c r="P11" s="229">
        <v>218</v>
      </c>
      <c r="Q11" s="281">
        <v>157</v>
      </c>
      <c r="R11" s="280">
        <f t="shared" si="4"/>
        <v>406477</v>
      </c>
      <c r="S11" s="232">
        <f t="shared" si="5"/>
        <v>0.29539964419225245</v>
      </c>
      <c r="T11" s="231">
        <v>171243</v>
      </c>
      <c r="U11" s="230">
        <v>173978</v>
      </c>
      <c r="V11" s="229">
        <v>819</v>
      </c>
      <c r="W11" s="281">
        <v>588</v>
      </c>
      <c r="X11" s="280">
        <f t="shared" si="6"/>
        <v>346628</v>
      </c>
      <c r="Y11" s="228">
        <f t="shared" si="7"/>
        <v>0.17266060445203513</v>
      </c>
    </row>
    <row r="12" spans="1:25" ht="19.5" customHeight="1">
      <c r="A12" s="235" t="s">
        <v>359</v>
      </c>
      <c r="B12" s="233">
        <v>3024</v>
      </c>
      <c r="C12" s="230">
        <v>2319</v>
      </c>
      <c r="D12" s="229">
        <v>2</v>
      </c>
      <c r="E12" s="281">
        <v>0</v>
      </c>
      <c r="F12" s="280">
        <f t="shared" si="0"/>
        <v>5345</v>
      </c>
      <c r="G12" s="232">
        <f t="shared" si="1"/>
        <v>0.008879283278208128</v>
      </c>
      <c r="H12" s="233">
        <v>3080</v>
      </c>
      <c r="I12" s="230">
        <v>2143</v>
      </c>
      <c r="J12" s="229"/>
      <c r="K12" s="281"/>
      <c r="L12" s="280">
        <f t="shared" si="2"/>
        <v>5223</v>
      </c>
      <c r="M12" s="282">
        <f t="shared" si="3"/>
        <v>0.023358223243346687</v>
      </c>
      <c r="N12" s="233">
        <v>8300</v>
      </c>
      <c r="O12" s="230">
        <v>5235</v>
      </c>
      <c r="P12" s="229">
        <v>2</v>
      </c>
      <c r="Q12" s="281"/>
      <c r="R12" s="280">
        <f t="shared" si="4"/>
        <v>13537</v>
      </c>
      <c r="S12" s="232">
        <f t="shared" si="5"/>
        <v>0.00983776445759667</v>
      </c>
      <c r="T12" s="231">
        <v>8357</v>
      </c>
      <c r="U12" s="230">
        <v>5428</v>
      </c>
      <c r="V12" s="229"/>
      <c r="W12" s="281"/>
      <c r="X12" s="280">
        <f t="shared" si="6"/>
        <v>13785</v>
      </c>
      <c r="Y12" s="228">
        <f t="shared" si="7"/>
        <v>-0.01799056945955746</v>
      </c>
    </row>
    <row r="13" spans="1:25" ht="19.5" customHeight="1" thickBot="1">
      <c r="A13" s="258" t="s">
        <v>56</v>
      </c>
      <c r="B13" s="255">
        <v>254</v>
      </c>
      <c r="C13" s="254">
        <v>43</v>
      </c>
      <c r="D13" s="253">
        <v>0</v>
      </c>
      <c r="E13" s="297">
        <v>0</v>
      </c>
      <c r="F13" s="296">
        <f t="shared" si="0"/>
        <v>297</v>
      </c>
      <c r="G13" s="256">
        <f t="shared" si="1"/>
        <v>0.0004933858061043619</v>
      </c>
      <c r="H13" s="255">
        <v>79</v>
      </c>
      <c r="I13" s="254">
        <v>45</v>
      </c>
      <c r="J13" s="253"/>
      <c r="K13" s="297"/>
      <c r="L13" s="296">
        <f t="shared" si="2"/>
        <v>124</v>
      </c>
      <c r="M13" s="299">
        <f t="shared" si="3"/>
        <v>1.3951612903225805</v>
      </c>
      <c r="N13" s="255">
        <v>578</v>
      </c>
      <c r="O13" s="254">
        <v>124</v>
      </c>
      <c r="P13" s="253">
        <v>0</v>
      </c>
      <c r="Q13" s="297"/>
      <c r="R13" s="296">
        <f t="shared" si="4"/>
        <v>702</v>
      </c>
      <c r="S13" s="256">
        <f t="shared" si="5"/>
        <v>0.0005101655203688307</v>
      </c>
      <c r="T13" s="298">
        <v>162</v>
      </c>
      <c r="U13" s="254">
        <v>73</v>
      </c>
      <c r="V13" s="253">
        <v>0</v>
      </c>
      <c r="W13" s="297"/>
      <c r="X13" s="296">
        <f t="shared" si="6"/>
        <v>235</v>
      </c>
      <c r="Y13" s="252">
        <f t="shared" si="7"/>
        <v>1.9872340425531916</v>
      </c>
    </row>
    <row r="14" spans="1:25" s="283" customFormat="1" ht="19.5" customHeight="1">
      <c r="A14" s="292" t="s">
        <v>60</v>
      </c>
      <c r="B14" s="289">
        <f>SUM(B15:B24)</f>
        <v>101275</v>
      </c>
      <c r="C14" s="288">
        <f>SUM(C15:C24)</f>
        <v>92943</v>
      </c>
      <c r="D14" s="287">
        <f>SUM(D15:D24)</f>
        <v>17</v>
      </c>
      <c r="E14" s="286">
        <f>SUM(E15:E24)</f>
        <v>6</v>
      </c>
      <c r="F14" s="285">
        <f t="shared" si="0"/>
        <v>194241</v>
      </c>
      <c r="G14" s="290">
        <f t="shared" si="1"/>
        <v>0.3226793008872638</v>
      </c>
      <c r="H14" s="289">
        <f>SUM(H15:H24)</f>
        <v>83272</v>
      </c>
      <c r="I14" s="288">
        <f>SUM(I15:I24)</f>
        <v>73594</v>
      </c>
      <c r="J14" s="287">
        <f>SUM(J15:J24)</f>
        <v>251</v>
      </c>
      <c r="K14" s="286">
        <f>SUM(K15:K24)</f>
        <v>155</v>
      </c>
      <c r="L14" s="285">
        <f t="shared" si="2"/>
        <v>157272</v>
      </c>
      <c r="M14" s="291">
        <f t="shared" si="3"/>
        <v>0.23506409278193185</v>
      </c>
      <c r="N14" s="289">
        <f>SUM(N15:N24)</f>
        <v>206702</v>
      </c>
      <c r="O14" s="288">
        <f>SUM(O15:O24)</f>
        <v>202362</v>
      </c>
      <c r="P14" s="287">
        <f>SUM(P15:P24)</f>
        <v>177</v>
      </c>
      <c r="Q14" s="286">
        <f>SUM(Q15:Q24)</f>
        <v>136</v>
      </c>
      <c r="R14" s="285">
        <f t="shared" si="4"/>
        <v>409377</v>
      </c>
      <c r="S14" s="290">
        <f t="shared" si="5"/>
        <v>0.2975071655726935</v>
      </c>
      <c r="T14" s="289">
        <f>SUM(T15:T24)</f>
        <v>174252</v>
      </c>
      <c r="U14" s="288">
        <f>SUM(U15:U24)</f>
        <v>163797</v>
      </c>
      <c r="V14" s="287">
        <f>SUM(V15:V24)</f>
        <v>305</v>
      </c>
      <c r="W14" s="286">
        <f>SUM(W15:W24)</f>
        <v>159</v>
      </c>
      <c r="X14" s="285">
        <f t="shared" si="6"/>
        <v>338513</v>
      </c>
      <c r="Y14" s="284">
        <f t="shared" si="7"/>
        <v>0.20933908003533097</v>
      </c>
    </row>
    <row r="15" spans="1:25" ht="19.5" customHeight="1">
      <c r="A15" s="250" t="s">
        <v>360</v>
      </c>
      <c r="B15" s="247">
        <v>27284</v>
      </c>
      <c r="C15" s="245">
        <v>24841</v>
      </c>
      <c r="D15" s="246">
        <v>11</v>
      </c>
      <c r="E15" s="293">
        <v>3</v>
      </c>
      <c r="F15" s="294">
        <f t="shared" si="0"/>
        <v>52139</v>
      </c>
      <c r="G15" s="248">
        <f t="shared" si="1"/>
        <v>0.08661495806220648</v>
      </c>
      <c r="H15" s="247">
        <v>20219</v>
      </c>
      <c r="I15" s="245">
        <v>18317</v>
      </c>
      <c r="J15" s="246">
        <v>17</v>
      </c>
      <c r="K15" s="293">
        <v>6</v>
      </c>
      <c r="L15" s="294">
        <f t="shared" si="2"/>
        <v>38559</v>
      </c>
      <c r="M15" s="295">
        <f t="shared" si="3"/>
        <v>0.35218755673124313</v>
      </c>
      <c r="N15" s="247">
        <v>52684</v>
      </c>
      <c r="O15" s="245">
        <v>52416</v>
      </c>
      <c r="P15" s="246">
        <v>11</v>
      </c>
      <c r="Q15" s="293">
        <v>3</v>
      </c>
      <c r="R15" s="294">
        <f t="shared" si="4"/>
        <v>105114</v>
      </c>
      <c r="S15" s="248">
        <f t="shared" si="5"/>
        <v>0.0763896559943722</v>
      </c>
      <c r="T15" s="251">
        <v>41003</v>
      </c>
      <c r="U15" s="245">
        <v>40454</v>
      </c>
      <c r="V15" s="246">
        <v>23</v>
      </c>
      <c r="W15" s="293">
        <v>6</v>
      </c>
      <c r="X15" s="294">
        <f t="shared" si="6"/>
        <v>81486</v>
      </c>
      <c r="Y15" s="244">
        <f t="shared" si="7"/>
        <v>0.2899639201826081</v>
      </c>
    </row>
    <row r="16" spans="1:25" ht="19.5" customHeight="1">
      <c r="A16" s="250" t="s">
        <v>361</v>
      </c>
      <c r="B16" s="247">
        <v>20007</v>
      </c>
      <c r="C16" s="245">
        <v>18093</v>
      </c>
      <c r="D16" s="246">
        <v>1</v>
      </c>
      <c r="E16" s="293">
        <v>0</v>
      </c>
      <c r="F16" s="294">
        <f t="shared" si="0"/>
        <v>38101</v>
      </c>
      <c r="G16" s="248">
        <f t="shared" si="1"/>
        <v>0.06329458787334105</v>
      </c>
      <c r="H16" s="247">
        <v>20655</v>
      </c>
      <c r="I16" s="245">
        <v>17281</v>
      </c>
      <c r="J16" s="246">
        <v>160</v>
      </c>
      <c r="K16" s="293">
        <v>146</v>
      </c>
      <c r="L16" s="294">
        <f t="shared" si="2"/>
        <v>38242</v>
      </c>
      <c r="M16" s="295">
        <f t="shared" si="3"/>
        <v>-0.0036870456566079346</v>
      </c>
      <c r="N16" s="247">
        <v>41677</v>
      </c>
      <c r="O16" s="245">
        <v>40312</v>
      </c>
      <c r="P16" s="246">
        <v>14</v>
      </c>
      <c r="Q16" s="293">
        <v>0</v>
      </c>
      <c r="R16" s="294">
        <f t="shared" si="4"/>
        <v>82003</v>
      </c>
      <c r="S16" s="248">
        <f t="shared" si="5"/>
        <v>0.05959416405527811</v>
      </c>
      <c r="T16" s="251">
        <v>42859</v>
      </c>
      <c r="U16" s="245">
        <v>40514</v>
      </c>
      <c r="V16" s="246">
        <v>173</v>
      </c>
      <c r="W16" s="293">
        <v>150</v>
      </c>
      <c r="X16" s="294">
        <f t="shared" si="6"/>
        <v>83696</v>
      </c>
      <c r="Y16" s="244">
        <f t="shared" si="7"/>
        <v>-0.020227967883769793</v>
      </c>
    </row>
    <row r="17" spans="1:25" ht="19.5" customHeight="1">
      <c r="A17" s="250" t="s">
        <v>362</v>
      </c>
      <c r="B17" s="247">
        <v>17713</v>
      </c>
      <c r="C17" s="245">
        <v>18078</v>
      </c>
      <c r="D17" s="246">
        <v>1</v>
      </c>
      <c r="E17" s="293">
        <v>2</v>
      </c>
      <c r="F17" s="294">
        <f t="shared" si="0"/>
        <v>35794</v>
      </c>
      <c r="G17" s="248">
        <f t="shared" si="1"/>
        <v>0.05946212640976273</v>
      </c>
      <c r="H17" s="247">
        <v>14434</v>
      </c>
      <c r="I17" s="245">
        <v>14488</v>
      </c>
      <c r="J17" s="246">
        <v>13</v>
      </c>
      <c r="K17" s="293">
        <v>3</v>
      </c>
      <c r="L17" s="294">
        <f t="shared" si="2"/>
        <v>28938</v>
      </c>
      <c r="M17" s="295">
        <f t="shared" si="3"/>
        <v>0.2369203123920105</v>
      </c>
      <c r="N17" s="247">
        <v>37458</v>
      </c>
      <c r="O17" s="245">
        <v>35175</v>
      </c>
      <c r="P17" s="246">
        <v>119</v>
      </c>
      <c r="Q17" s="293">
        <v>122</v>
      </c>
      <c r="R17" s="294">
        <f t="shared" si="4"/>
        <v>72874</v>
      </c>
      <c r="S17" s="248">
        <f t="shared" si="5"/>
        <v>0.052959832095951814</v>
      </c>
      <c r="T17" s="251">
        <v>34648</v>
      </c>
      <c r="U17" s="245">
        <v>29556</v>
      </c>
      <c r="V17" s="246">
        <v>19</v>
      </c>
      <c r="W17" s="293">
        <v>3</v>
      </c>
      <c r="X17" s="294">
        <f t="shared" si="6"/>
        <v>64226</v>
      </c>
      <c r="Y17" s="244">
        <f t="shared" si="7"/>
        <v>0.13464951888643228</v>
      </c>
    </row>
    <row r="18" spans="1:25" ht="19.5" customHeight="1">
      <c r="A18" s="250" t="s">
        <v>363</v>
      </c>
      <c r="B18" s="247">
        <v>11570</v>
      </c>
      <c r="C18" s="245">
        <v>10726</v>
      </c>
      <c r="D18" s="246">
        <v>2</v>
      </c>
      <c r="E18" s="293">
        <v>1</v>
      </c>
      <c r="F18" s="294">
        <f>SUM(B18:E18)</f>
        <v>22299</v>
      </c>
      <c r="G18" s="248">
        <f>F18/$F$9</f>
        <v>0.03704380501791638</v>
      </c>
      <c r="H18" s="247">
        <v>9426</v>
      </c>
      <c r="I18" s="245">
        <v>7341</v>
      </c>
      <c r="J18" s="246">
        <v>27</v>
      </c>
      <c r="K18" s="293">
        <v>0</v>
      </c>
      <c r="L18" s="294">
        <f>SUM(H18:K18)</f>
        <v>16794</v>
      </c>
      <c r="M18" s="295">
        <f>IF(ISERROR(F18/L18-1),"         /0",(F18/L18-1))</f>
        <v>0.32779564130046435</v>
      </c>
      <c r="N18" s="247">
        <v>24924</v>
      </c>
      <c r="O18" s="245">
        <v>24566</v>
      </c>
      <c r="P18" s="246">
        <v>7</v>
      </c>
      <c r="Q18" s="293">
        <v>3</v>
      </c>
      <c r="R18" s="294">
        <f>SUM(N18:Q18)</f>
        <v>49500</v>
      </c>
      <c r="S18" s="248">
        <f>R18/$R$9</f>
        <v>0.035973209769597045</v>
      </c>
      <c r="T18" s="251">
        <v>17054</v>
      </c>
      <c r="U18" s="245">
        <v>15323</v>
      </c>
      <c r="V18" s="246">
        <v>27</v>
      </c>
      <c r="W18" s="293">
        <v>0</v>
      </c>
      <c r="X18" s="294">
        <f>SUM(T18:W18)</f>
        <v>32404</v>
      </c>
      <c r="Y18" s="244">
        <f>IF(ISERROR(R18/X18-1),"         /0",IF(R18/X18&gt;5,"  *  ",(R18/X18-1)))</f>
        <v>0.5275891865201827</v>
      </c>
    </row>
    <row r="19" spans="1:25" ht="19.5" customHeight="1">
      <c r="A19" s="250" t="s">
        <v>364</v>
      </c>
      <c r="B19" s="247">
        <v>11952</v>
      </c>
      <c r="C19" s="245">
        <v>10310</v>
      </c>
      <c r="D19" s="246">
        <v>0</v>
      </c>
      <c r="E19" s="293">
        <v>0</v>
      </c>
      <c r="F19" s="294">
        <f>SUM(B19:E19)</f>
        <v>22262</v>
      </c>
      <c r="G19" s="248">
        <f>F19/$F$9</f>
        <v>0.036982339446112136</v>
      </c>
      <c r="H19" s="247">
        <v>11520</v>
      </c>
      <c r="I19" s="245">
        <v>10439</v>
      </c>
      <c r="J19" s="246">
        <v>34</v>
      </c>
      <c r="K19" s="293">
        <v>0</v>
      </c>
      <c r="L19" s="294">
        <f>SUM(H19:K19)</f>
        <v>21993</v>
      </c>
      <c r="M19" s="295">
        <f>IF(ISERROR(F19/L19-1),"         /0",(F19/L19-1))</f>
        <v>0.012231164461419475</v>
      </c>
      <c r="N19" s="247">
        <v>24506</v>
      </c>
      <c r="O19" s="245">
        <v>23978</v>
      </c>
      <c r="P19" s="246">
        <v>14</v>
      </c>
      <c r="Q19" s="293">
        <v>5</v>
      </c>
      <c r="R19" s="294">
        <f>SUM(N19:Q19)</f>
        <v>48503</v>
      </c>
      <c r="S19" s="248">
        <f>R19/$R$9</f>
        <v>0.03524865845363162</v>
      </c>
      <c r="T19" s="251">
        <v>24864</v>
      </c>
      <c r="U19" s="245">
        <v>23690</v>
      </c>
      <c r="V19" s="246">
        <v>54</v>
      </c>
      <c r="W19" s="293">
        <v>0</v>
      </c>
      <c r="X19" s="294">
        <f>SUM(T19:W19)</f>
        <v>48608</v>
      </c>
      <c r="Y19" s="244">
        <f>IF(ISERROR(R19/X19-1),"         /0",IF(R19/X19&gt;5,"  *  ",(R19/X19-1)))</f>
        <v>-0.002160138248847976</v>
      </c>
    </row>
    <row r="20" spans="1:25" ht="19.5" customHeight="1">
      <c r="A20" s="250" t="s">
        <v>365</v>
      </c>
      <c r="B20" s="247">
        <v>10290</v>
      </c>
      <c r="C20" s="245">
        <v>8512</v>
      </c>
      <c r="D20" s="246">
        <v>2</v>
      </c>
      <c r="E20" s="293">
        <v>0</v>
      </c>
      <c r="F20" s="294">
        <f>SUM(B20:E20)</f>
        <v>18804</v>
      </c>
      <c r="G20" s="248">
        <f>F20/$F$9</f>
        <v>0.03123780032992061</v>
      </c>
      <c r="H20" s="247">
        <v>6212</v>
      </c>
      <c r="I20" s="245">
        <v>4974</v>
      </c>
      <c r="J20" s="246"/>
      <c r="K20" s="293">
        <v>0</v>
      </c>
      <c r="L20" s="294">
        <f>SUM(H20:K20)</f>
        <v>11186</v>
      </c>
      <c r="M20" s="295">
        <f>IF(ISERROR(F20/L20-1),"         /0",(F20/L20-1))</f>
        <v>0.6810298587520114</v>
      </c>
      <c r="N20" s="247">
        <v>20714</v>
      </c>
      <c r="O20" s="245">
        <v>21047</v>
      </c>
      <c r="P20" s="246">
        <v>6</v>
      </c>
      <c r="Q20" s="293">
        <v>3</v>
      </c>
      <c r="R20" s="294">
        <f>SUM(N20:Q20)</f>
        <v>41770</v>
      </c>
      <c r="S20" s="248">
        <f>R20/$R$9</f>
        <v>0.030355575193455928</v>
      </c>
      <c r="T20" s="251">
        <v>12168</v>
      </c>
      <c r="U20" s="245">
        <v>12229</v>
      </c>
      <c r="V20" s="246">
        <v>9</v>
      </c>
      <c r="W20" s="293">
        <v>0</v>
      </c>
      <c r="X20" s="294">
        <f>SUM(T20:W20)</f>
        <v>24406</v>
      </c>
      <c r="Y20" s="244">
        <f>IF(ISERROR(R20/X20-1),"         /0",IF(R20/X20&gt;5,"  *  ",(R20/X20-1)))</f>
        <v>0.7114643940014751</v>
      </c>
    </row>
    <row r="21" spans="1:25" ht="19.5" customHeight="1">
      <c r="A21" s="250" t="s">
        <v>366</v>
      </c>
      <c r="B21" s="247">
        <v>1881</v>
      </c>
      <c r="C21" s="245">
        <v>1614</v>
      </c>
      <c r="D21" s="246">
        <v>0</v>
      </c>
      <c r="E21" s="293">
        <v>0</v>
      </c>
      <c r="F21" s="294">
        <f t="shared" si="0"/>
        <v>3495</v>
      </c>
      <c r="G21" s="248">
        <f t="shared" si="1"/>
        <v>0.005806004687995774</v>
      </c>
      <c r="H21" s="247">
        <v>670</v>
      </c>
      <c r="I21" s="245">
        <v>660</v>
      </c>
      <c r="J21" s="246"/>
      <c r="K21" s="293"/>
      <c r="L21" s="294">
        <f t="shared" si="2"/>
        <v>1330</v>
      </c>
      <c r="M21" s="295">
        <f t="shared" si="3"/>
        <v>1.6278195488721803</v>
      </c>
      <c r="N21" s="247">
        <v>3542</v>
      </c>
      <c r="O21" s="245">
        <v>3205</v>
      </c>
      <c r="P21" s="246">
        <v>6</v>
      </c>
      <c r="Q21" s="293">
        <v>0</v>
      </c>
      <c r="R21" s="294">
        <f t="shared" si="4"/>
        <v>6753</v>
      </c>
      <c r="S21" s="248">
        <f t="shared" si="5"/>
        <v>0.004907617890385633</v>
      </c>
      <c r="T21" s="251">
        <v>1409</v>
      </c>
      <c r="U21" s="245">
        <v>1797</v>
      </c>
      <c r="V21" s="246"/>
      <c r="W21" s="293"/>
      <c r="X21" s="294">
        <f t="shared" si="6"/>
        <v>3206</v>
      </c>
      <c r="Y21" s="244">
        <f t="shared" si="7"/>
        <v>1.1063630692451651</v>
      </c>
    </row>
    <row r="22" spans="1:25" ht="19.5" customHeight="1">
      <c r="A22" s="250" t="s">
        <v>367</v>
      </c>
      <c r="B22" s="247">
        <v>425</v>
      </c>
      <c r="C22" s="245">
        <v>555</v>
      </c>
      <c r="D22" s="246">
        <v>0</v>
      </c>
      <c r="E22" s="293">
        <v>0</v>
      </c>
      <c r="F22" s="294">
        <f t="shared" si="0"/>
        <v>980</v>
      </c>
      <c r="G22" s="248">
        <f t="shared" si="1"/>
        <v>0.0016280070369773557</v>
      </c>
      <c r="H22" s="247">
        <v>77</v>
      </c>
      <c r="I22" s="245">
        <v>73</v>
      </c>
      <c r="J22" s="246"/>
      <c r="K22" s="293"/>
      <c r="L22" s="294">
        <f t="shared" si="2"/>
        <v>150</v>
      </c>
      <c r="M22" s="295">
        <f t="shared" si="3"/>
        <v>5.533333333333333</v>
      </c>
      <c r="N22" s="247">
        <v>826</v>
      </c>
      <c r="O22" s="245">
        <v>1146</v>
      </c>
      <c r="P22" s="246"/>
      <c r="Q22" s="293">
        <v>0</v>
      </c>
      <c r="R22" s="294">
        <f t="shared" si="4"/>
        <v>1972</v>
      </c>
      <c r="S22" s="248">
        <f t="shared" si="5"/>
        <v>0.0014331145386999064</v>
      </c>
      <c r="T22" s="251">
        <v>170</v>
      </c>
      <c r="U22" s="245">
        <v>162</v>
      </c>
      <c r="V22" s="246"/>
      <c r="W22" s="293">
        <v>0</v>
      </c>
      <c r="X22" s="294">
        <f t="shared" si="6"/>
        <v>332</v>
      </c>
      <c r="Y22" s="244" t="str">
        <f t="shared" si="7"/>
        <v>  *  </v>
      </c>
    </row>
    <row r="23" spans="1:25" ht="19.5" customHeight="1">
      <c r="A23" s="250" t="s">
        <v>368</v>
      </c>
      <c r="B23" s="247">
        <v>149</v>
      </c>
      <c r="C23" s="245">
        <v>214</v>
      </c>
      <c r="D23" s="246">
        <v>0</v>
      </c>
      <c r="E23" s="293">
        <v>0</v>
      </c>
      <c r="F23" s="294">
        <f>SUM(B23:E23)</f>
        <v>363</v>
      </c>
      <c r="G23" s="248">
        <f>F23/$F$9</f>
        <v>0.0006030270963497756</v>
      </c>
      <c r="H23" s="247">
        <v>58</v>
      </c>
      <c r="I23" s="245">
        <v>21</v>
      </c>
      <c r="J23" s="246"/>
      <c r="K23" s="293"/>
      <c r="L23" s="294">
        <f>SUM(H23:K23)</f>
        <v>79</v>
      </c>
      <c r="M23" s="295">
        <f>IF(ISERROR(F23/L23-1),"         /0",(F23/L23-1))</f>
        <v>3.594936708860759</v>
      </c>
      <c r="N23" s="247">
        <v>367</v>
      </c>
      <c r="O23" s="245">
        <v>517</v>
      </c>
      <c r="P23" s="246"/>
      <c r="Q23" s="293"/>
      <c r="R23" s="294">
        <f>SUM(N23:Q23)</f>
        <v>884</v>
      </c>
      <c r="S23" s="248">
        <f>R23/$R$9</f>
        <v>0.0006424306552792684</v>
      </c>
      <c r="T23" s="251">
        <v>76</v>
      </c>
      <c r="U23" s="245">
        <v>72</v>
      </c>
      <c r="V23" s="246"/>
      <c r="W23" s="293"/>
      <c r="X23" s="294">
        <f>SUM(T23:W23)</f>
        <v>148</v>
      </c>
      <c r="Y23" s="244" t="str">
        <f>IF(ISERROR(R23/X23-1),"         /0",IF(R23/X23&gt;5,"  *  ",(R23/X23-1)))</f>
        <v>  *  </v>
      </c>
    </row>
    <row r="24" spans="1:25" ht="19.5" customHeight="1" thickBot="1">
      <c r="A24" s="250" t="s">
        <v>56</v>
      </c>
      <c r="B24" s="247">
        <v>4</v>
      </c>
      <c r="C24" s="245">
        <v>0</v>
      </c>
      <c r="D24" s="246">
        <v>0</v>
      </c>
      <c r="E24" s="293">
        <v>0</v>
      </c>
      <c r="F24" s="294">
        <f t="shared" si="0"/>
        <v>4</v>
      </c>
      <c r="G24" s="248">
        <f t="shared" si="1"/>
        <v>6.644926681540228E-06</v>
      </c>
      <c r="H24" s="247">
        <v>1</v>
      </c>
      <c r="I24" s="245"/>
      <c r="J24" s="246"/>
      <c r="K24" s="293"/>
      <c r="L24" s="294">
        <f t="shared" si="2"/>
        <v>1</v>
      </c>
      <c r="M24" s="295">
        <f t="shared" si="3"/>
        <v>3</v>
      </c>
      <c r="N24" s="247">
        <v>4</v>
      </c>
      <c r="O24" s="245"/>
      <c r="P24" s="246"/>
      <c r="Q24" s="293"/>
      <c r="R24" s="294">
        <f t="shared" si="4"/>
        <v>4</v>
      </c>
      <c r="S24" s="248">
        <f t="shared" si="5"/>
        <v>2.9069260419876396E-06</v>
      </c>
      <c r="T24" s="251">
        <v>1</v>
      </c>
      <c r="U24" s="245"/>
      <c r="V24" s="246"/>
      <c r="W24" s="293"/>
      <c r="X24" s="294">
        <f t="shared" si="6"/>
        <v>1</v>
      </c>
      <c r="Y24" s="244">
        <f t="shared" si="7"/>
        <v>3</v>
      </c>
    </row>
    <row r="25" spans="1:25" s="283" customFormat="1" ht="19.5" customHeight="1">
      <c r="A25" s="292" t="s">
        <v>59</v>
      </c>
      <c r="B25" s="289">
        <f>SUM(B26:B30)</f>
        <v>39476</v>
      </c>
      <c r="C25" s="288">
        <f>SUM(C26:C30)</f>
        <v>34481</v>
      </c>
      <c r="D25" s="287">
        <f>SUM(D26:D30)</f>
        <v>1</v>
      </c>
      <c r="E25" s="286">
        <f>SUM(E26:E30)</f>
        <v>5</v>
      </c>
      <c r="F25" s="285">
        <f t="shared" si="0"/>
        <v>73963</v>
      </c>
      <c r="G25" s="290">
        <f t="shared" si="1"/>
        <v>0.12286967803668997</v>
      </c>
      <c r="H25" s="289">
        <f>SUM(H26:H30)</f>
        <v>40237</v>
      </c>
      <c r="I25" s="288">
        <f>SUM(I26:I30)</f>
        <v>33922</v>
      </c>
      <c r="J25" s="287">
        <f>SUM(J26:J30)</f>
        <v>21</v>
      </c>
      <c r="K25" s="286">
        <f>SUM(K26:K30)</f>
        <v>4</v>
      </c>
      <c r="L25" s="285">
        <f t="shared" si="2"/>
        <v>74184</v>
      </c>
      <c r="M25" s="291">
        <f t="shared" si="3"/>
        <v>-0.0029790790466946993</v>
      </c>
      <c r="N25" s="289">
        <f>SUM(N26:N30)</f>
        <v>88639</v>
      </c>
      <c r="O25" s="288">
        <f>SUM(O26:O30)</f>
        <v>78696</v>
      </c>
      <c r="P25" s="287">
        <f>SUM(P26:P30)</f>
        <v>7</v>
      </c>
      <c r="Q25" s="286">
        <f>SUM(Q26:Q30)</f>
        <v>8</v>
      </c>
      <c r="R25" s="285">
        <f t="shared" si="4"/>
        <v>167350</v>
      </c>
      <c r="S25" s="290">
        <f t="shared" si="5"/>
        <v>0.12161851828165787</v>
      </c>
      <c r="T25" s="289">
        <f>SUM(T26:T30)</f>
        <v>92803</v>
      </c>
      <c r="U25" s="288">
        <f>SUM(U26:U30)</f>
        <v>78641</v>
      </c>
      <c r="V25" s="287">
        <f>SUM(V26:V30)</f>
        <v>34</v>
      </c>
      <c r="W25" s="286">
        <f>SUM(W26:W30)</f>
        <v>10</v>
      </c>
      <c r="X25" s="285">
        <f t="shared" si="6"/>
        <v>171488</v>
      </c>
      <c r="Y25" s="284">
        <f t="shared" si="7"/>
        <v>-0.024129968277663782</v>
      </c>
    </row>
    <row r="26" spans="1:25" ht="19.5" customHeight="1">
      <c r="A26" s="250" t="s">
        <v>369</v>
      </c>
      <c r="B26" s="247">
        <v>26044</v>
      </c>
      <c r="C26" s="245">
        <v>23352</v>
      </c>
      <c r="D26" s="246">
        <v>1</v>
      </c>
      <c r="E26" s="293">
        <v>5</v>
      </c>
      <c r="F26" s="294">
        <f t="shared" si="0"/>
        <v>49402</v>
      </c>
      <c r="G26" s="248">
        <f t="shared" si="1"/>
        <v>0.08206816698036258</v>
      </c>
      <c r="H26" s="247">
        <v>28405</v>
      </c>
      <c r="I26" s="245">
        <v>23817</v>
      </c>
      <c r="J26" s="246">
        <v>17</v>
      </c>
      <c r="K26" s="293"/>
      <c r="L26" s="294">
        <f t="shared" si="2"/>
        <v>52239</v>
      </c>
      <c r="M26" s="295">
        <f t="shared" si="3"/>
        <v>-0.05430808399854514</v>
      </c>
      <c r="N26" s="247">
        <v>58659</v>
      </c>
      <c r="O26" s="245">
        <v>54398</v>
      </c>
      <c r="P26" s="246">
        <v>5</v>
      </c>
      <c r="Q26" s="293">
        <v>6</v>
      </c>
      <c r="R26" s="294">
        <f t="shared" si="4"/>
        <v>113068</v>
      </c>
      <c r="S26" s="248">
        <f t="shared" si="5"/>
        <v>0.08217007842886462</v>
      </c>
      <c r="T26" s="247">
        <v>63850</v>
      </c>
      <c r="U26" s="245">
        <v>55857</v>
      </c>
      <c r="V26" s="246">
        <v>24</v>
      </c>
      <c r="W26" s="293"/>
      <c r="X26" s="280">
        <f t="shared" si="6"/>
        <v>119731</v>
      </c>
      <c r="Y26" s="244">
        <f t="shared" si="7"/>
        <v>-0.055649748185515824</v>
      </c>
    </row>
    <row r="27" spans="1:25" ht="19.5" customHeight="1">
      <c r="A27" s="250" t="s">
        <v>370</v>
      </c>
      <c r="B27" s="247">
        <v>6629</v>
      </c>
      <c r="C27" s="245">
        <v>5645</v>
      </c>
      <c r="D27" s="246">
        <v>0</v>
      </c>
      <c r="E27" s="293">
        <v>0</v>
      </c>
      <c r="F27" s="294">
        <f t="shared" si="0"/>
        <v>12274</v>
      </c>
      <c r="G27" s="248">
        <f t="shared" si="1"/>
        <v>0.020389957522306188</v>
      </c>
      <c r="H27" s="247">
        <v>4576</v>
      </c>
      <c r="I27" s="245">
        <v>4301</v>
      </c>
      <c r="J27" s="246"/>
      <c r="K27" s="293">
        <v>0</v>
      </c>
      <c r="L27" s="294">
        <f t="shared" si="2"/>
        <v>8877</v>
      </c>
      <c r="M27" s="295">
        <f t="shared" si="3"/>
        <v>0.38267432691224523</v>
      </c>
      <c r="N27" s="247">
        <v>13785</v>
      </c>
      <c r="O27" s="245">
        <v>11919</v>
      </c>
      <c r="P27" s="246">
        <v>0</v>
      </c>
      <c r="Q27" s="293">
        <v>0</v>
      </c>
      <c r="R27" s="294">
        <f t="shared" si="4"/>
        <v>25704</v>
      </c>
      <c r="S27" s="248">
        <f t="shared" si="5"/>
        <v>0.018679906745812574</v>
      </c>
      <c r="T27" s="247">
        <v>11046</v>
      </c>
      <c r="U27" s="245">
        <v>9383</v>
      </c>
      <c r="V27" s="246"/>
      <c r="W27" s="293">
        <v>0</v>
      </c>
      <c r="X27" s="280">
        <f t="shared" si="6"/>
        <v>20429</v>
      </c>
      <c r="Y27" s="244">
        <f t="shared" si="7"/>
        <v>0.25821136619511487</v>
      </c>
    </row>
    <row r="28" spans="1:25" ht="19.5" customHeight="1">
      <c r="A28" s="250" t="s">
        <v>371</v>
      </c>
      <c r="B28" s="247">
        <v>5917</v>
      </c>
      <c r="C28" s="245">
        <v>5484</v>
      </c>
      <c r="D28" s="246">
        <v>0</v>
      </c>
      <c r="E28" s="293">
        <v>0</v>
      </c>
      <c r="F28" s="229">
        <f>SUM(B28:E28)</f>
        <v>11401</v>
      </c>
      <c r="G28" s="248">
        <f>F28/$F$9</f>
        <v>0.018939702274060034</v>
      </c>
      <c r="H28" s="247">
        <v>6520</v>
      </c>
      <c r="I28" s="245">
        <v>5804</v>
      </c>
      <c r="J28" s="246"/>
      <c r="K28" s="293"/>
      <c r="L28" s="294">
        <f>SUM(H28:K28)</f>
        <v>12324</v>
      </c>
      <c r="M28" s="295" t="s">
        <v>50</v>
      </c>
      <c r="N28" s="247">
        <v>13305</v>
      </c>
      <c r="O28" s="245">
        <v>12379</v>
      </c>
      <c r="P28" s="246"/>
      <c r="Q28" s="293"/>
      <c r="R28" s="294">
        <f>SUM(N28:Q28)</f>
        <v>25684</v>
      </c>
      <c r="S28" s="248">
        <f>R28/$R$9</f>
        <v>0.018665372115602635</v>
      </c>
      <c r="T28" s="247">
        <v>14854</v>
      </c>
      <c r="U28" s="245">
        <v>13401</v>
      </c>
      <c r="V28" s="246"/>
      <c r="W28" s="293"/>
      <c r="X28" s="280">
        <f>SUM(T28:W28)</f>
        <v>28255</v>
      </c>
      <c r="Y28" s="244">
        <f>IF(ISERROR(R28/X28-1),"         /0",IF(R28/X28&gt;5,"  *  ",(R28/X28-1)))</f>
        <v>-0.09099274464696516</v>
      </c>
    </row>
    <row r="29" spans="1:25" ht="19.5" customHeight="1">
      <c r="A29" s="250" t="s">
        <v>372</v>
      </c>
      <c r="B29" s="247">
        <v>576</v>
      </c>
      <c r="C29" s="245">
        <v>0</v>
      </c>
      <c r="D29" s="246">
        <v>0</v>
      </c>
      <c r="E29" s="293">
        <v>0</v>
      </c>
      <c r="F29" s="294">
        <f>SUM(B29:E29)</f>
        <v>576</v>
      </c>
      <c r="G29" s="248">
        <f>F29/$F$9</f>
        <v>0.0009568694421417927</v>
      </c>
      <c r="H29" s="247">
        <v>421</v>
      </c>
      <c r="I29" s="245"/>
      <c r="J29" s="246"/>
      <c r="K29" s="293"/>
      <c r="L29" s="294">
        <f>SUM(H29:K29)</f>
        <v>421</v>
      </c>
      <c r="M29" s="295">
        <f>IF(ISERROR(F29/L29-1),"         /0",(F29/L29-1))</f>
        <v>0.3681710213776721</v>
      </c>
      <c r="N29" s="247">
        <v>2004</v>
      </c>
      <c r="O29" s="245">
        <v>0</v>
      </c>
      <c r="P29" s="246"/>
      <c r="Q29" s="293"/>
      <c r="R29" s="294">
        <f>SUM(N29:Q29)</f>
        <v>2004</v>
      </c>
      <c r="S29" s="248">
        <f>R29/$R$9</f>
        <v>0.0014563699470358075</v>
      </c>
      <c r="T29" s="247">
        <v>2058</v>
      </c>
      <c r="U29" s="245"/>
      <c r="V29" s="246"/>
      <c r="W29" s="293"/>
      <c r="X29" s="280">
        <f>SUM(T29:W29)</f>
        <v>2058</v>
      </c>
      <c r="Y29" s="244">
        <f>IF(ISERROR(R29/X29-1),"         /0",IF(R29/X29&gt;5,"  *  ",(R29/X29-1)))</f>
        <v>-0.026239067055393583</v>
      </c>
    </row>
    <row r="30" spans="1:25" ht="19.5" customHeight="1" thickBot="1">
      <c r="A30" s="250" t="s">
        <v>56</v>
      </c>
      <c r="B30" s="247">
        <v>310</v>
      </c>
      <c r="C30" s="245">
        <v>0</v>
      </c>
      <c r="D30" s="246">
        <v>0</v>
      </c>
      <c r="E30" s="293">
        <v>0</v>
      </c>
      <c r="F30" s="294">
        <f t="shared" si="0"/>
        <v>310</v>
      </c>
      <c r="G30" s="248">
        <f t="shared" si="1"/>
        <v>0.0005149818178193676</v>
      </c>
      <c r="H30" s="247">
        <v>315</v>
      </c>
      <c r="I30" s="245">
        <v>0</v>
      </c>
      <c r="J30" s="246">
        <v>4</v>
      </c>
      <c r="K30" s="293">
        <v>4</v>
      </c>
      <c r="L30" s="294">
        <f t="shared" si="2"/>
        <v>323</v>
      </c>
      <c r="M30" s="295">
        <f t="shared" si="3"/>
        <v>-0.04024767801857587</v>
      </c>
      <c r="N30" s="247">
        <v>886</v>
      </c>
      <c r="O30" s="245">
        <v>0</v>
      </c>
      <c r="P30" s="246">
        <v>2</v>
      </c>
      <c r="Q30" s="293">
        <v>2</v>
      </c>
      <c r="R30" s="294">
        <f t="shared" si="4"/>
        <v>890</v>
      </c>
      <c r="S30" s="248">
        <f t="shared" si="5"/>
        <v>0.0006467910443422499</v>
      </c>
      <c r="T30" s="247">
        <v>995</v>
      </c>
      <c r="U30" s="245">
        <v>0</v>
      </c>
      <c r="V30" s="246">
        <v>10</v>
      </c>
      <c r="W30" s="293">
        <v>10</v>
      </c>
      <c r="X30" s="280">
        <f t="shared" si="6"/>
        <v>1015</v>
      </c>
      <c r="Y30" s="244">
        <f t="shared" si="7"/>
        <v>-0.12315270935960587</v>
      </c>
    </row>
    <row r="31" spans="1:25" s="283" customFormat="1" ht="19.5" customHeight="1">
      <c r="A31" s="292" t="s">
        <v>58</v>
      </c>
      <c r="B31" s="289">
        <f>SUM(B32:B39)</f>
        <v>69110</v>
      </c>
      <c r="C31" s="288">
        <f>SUM(C32:C39)</f>
        <v>65819</v>
      </c>
      <c r="D31" s="287">
        <f>SUM(D32:D39)</f>
        <v>3073</v>
      </c>
      <c r="E31" s="286">
        <f>SUM(E32:E39)</f>
        <v>3350</v>
      </c>
      <c r="F31" s="285">
        <f t="shared" si="0"/>
        <v>141352</v>
      </c>
      <c r="G31" s="290">
        <f t="shared" si="1"/>
        <v>0.23481841907226855</v>
      </c>
      <c r="H31" s="289">
        <f>SUM(H32:H39)</f>
        <v>66954</v>
      </c>
      <c r="I31" s="288">
        <f>SUM(I32:I39)</f>
        <v>62383</v>
      </c>
      <c r="J31" s="287">
        <f>SUM(J32:J39)</f>
        <v>795</v>
      </c>
      <c r="K31" s="286">
        <f>SUM(K32:K39)</f>
        <v>755</v>
      </c>
      <c r="L31" s="285">
        <f t="shared" si="2"/>
        <v>130887</v>
      </c>
      <c r="M31" s="291">
        <f t="shared" si="3"/>
        <v>0.07995446453811295</v>
      </c>
      <c r="N31" s="289">
        <f>SUM(N32:N39)</f>
        <v>169662</v>
      </c>
      <c r="O31" s="288">
        <f>SUM(O32:O39)</f>
        <v>160396</v>
      </c>
      <c r="P31" s="287">
        <f>SUM(P32:P39)</f>
        <v>8786</v>
      </c>
      <c r="Q31" s="286">
        <f>SUM(Q32:Q39)</f>
        <v>9575</v>
      </c>
      <c r="R31" s="285">
        <f t="shared" si="4"/>
        <v>348419</v>
      </c>
      <c r="S31" s="290">
        <f t="shared" si="5"/>
        <v>0.2532070661558229</v>
      </c>
      <c r="T31" s="289">
        <f>SUM(T32:T39)</f>
        <v>159839</v>
      </c>
      <c r="U31" s="288">
        <f>SUM(U32:U39)</f>
        <v>145232</v>
      </c>
      <c r="V31" s="287">
        <f>SUM(V32:V39)</f>
        <v>2620</v>
      </c>
      <c r="W31" s="286">
        <f>SUM(W32:W39)</f>
        <v>2608</v>
      </c>
      <c r="X31" s="285">
        <f t="shared" si="6"/>
        <v>310299</v>
      </c>
      <c r="Y31" s="284">
        <f t="shared" si="7"/>
        <v>0.12284925185063433</v>
      </c>
    </row>
    <row r="32" spans="1:25" s="220" customFormat="1" ht="19.5" customHeight="1">
      <c r="A32" s="235" t="s">
        <v>373</v>
      </c>
      <c r="B32" s="233">
        <v>46329</v>
      </c>
      <c r="C32" s="230">
        <v>43095</v>
      </c>
      <c r="D32" s="229">
        <v>2555</v>
      </c>
      <c r="E32" s="281">
        <v>2630</v>
      </c>
      <c r="F32" s="280">
        <f t="shared" si="0"/>
        <v>94609</v>
      </c>
      <c r="G32" s="232">
        <f t="shared" si="1"/>
        <v>0.15716746710345986</v>
      </c>
      <c r="H32" s="233">
        <v>46460</v>
      </c>
      <c r="I32" s="230">
        <v>42528</v>
      </c>
      <c r="J32" s="229">
        <v>19</v>
      </c>
      <c r="K32" s="281">
        <v>13</v>
      </c>
      <c r="L32" s="280">
        <f t="shared" si="2"/>
        <v>89020</v>
      </c>
      <c r="M32" s="282">
        <f t="shared" si="3"/>
        <v>0.06278364412491566</v>
      </c>
      <c r="N32" s="233">
        <v>113555</v>
      </c>
      <c r="O32" s="230">
        <v>106250</v>
      </c>
      <c r="P32" s="229">
        <v>6092</v>
      </c>
      <c r="Q32" s="281">
        <v>6273</v>
      </c>
      <c r="R32" s="280">
        <f t="shared" si="4"/>
        <v>232170</v>
      </c>
      <c r="S32" s="232">
        <f t="shared" si="5"/>
        <v>0.16872525479206757</v>
      </c>
      <c r="T32" s="231">
        <v>109576</v>
      </c>
      <c r="U32" s="230">
        <v>98951</v>
      </c>
      <c r="V32" s="229">
        <v>61</v>
      </c>
      <c r="W32" s="281">
        <v>20</v>
      </c>
      <c r="X32" s="280">
        <f t="shared" si="6"/>
        <v>208608</v>
      </c>
      <c r="Y32" s="228">
        <f t="shared" si="7"/>
        <v>0.11294868844914863</v>
      </c>
    </row>
    <row r="33" spans="1:25" s="220" customFormat="1" ht="19.5" customHeight="1">
      <c r="A33" s="235" t="s">
        <v>374</v>
      </c>
      <c r="B33" s="233">
        <v>14040</v>
      </c>
      <c r="C33" s="230">
        <v>13489</v>
      </c>
      <c r="D33" s="229">
        <v>3</v>
      </c>
      <c r="E33" s="281">
        <v>137</v>
      </c>
      <c r="F33" s="280">
        <f t="shared" si="0"/>
        <v>27669</v>
      </c>
      <c r="G33" s="232">
        <f t="shared" si="1"/>
        <v>0.045964619087884136</v>
      </c>
      <c r="H33" s="233">
        <v>11052</v>
      </c>
      <c r="I33" s="230">
        <v>10921</v>
      </c>
      <c r="J33" s="229">
        <v>7</v>
      </c>
      <c r="K33" s="281"/>
      <c r="L33" s="280">
        <f t="shared" si="2"/>
        <v>21980</v>
      </c>
      <c r="M33" s="282">
        <f t="shared" si="3"/>
        <v>0.2588262056414923</v>
      </c>
      <c r="N33" s="233">
        <v>34492</v>
      </c>
      <c r="O33" s="230">
        <v>32693</v>
      </c>
      <c r="P33" s="229">
        <v>1183</v>
      </c>
      <c r="Q33" s="281">
        <v>1452</v>
      </c>
      <c r="R33" s="280">
        <f t="shared" si="4"/>
        <v>69820</v>
      </c>
      <c r="S33" s="232">
        <f t="shared" si="5"/>
        <v>0.05074039406289425</v>
      </c>
      <c r="T33" s="231">
        <v>26558</v>
      </c>
      <c r="U33" s="230">
        <v>24198</v>
      </c>
      <c r="V33" s="229">
        <v>150</v>
      </c>
      <c r="W33" s="281">
        <v>208</v>
      </c>
      <c r="X33" s="280">
        <f t="shared" si="6"/>
        <v>51114</v>
      </c>
      <c r="Y33" s="228">
        <f t="shared" si="7"/>
        <v>0.36596627147161254</v>
      </c>
    </row>
    <row r="34" spans="1:25" s="220" customFormat="1" ht="19.5" customHeight="1">
      <c r="A34" s="235" t="s">
        <v>375</v>
      </c>
      <c r="B34" s="233">
        <v>3684</v>
      </c>
      <c r="C34" s="230">
        <v>3803</v>
      </c>
      <c r="D34" s="229">
        <v>510</v>
      </c>
      <c r="E34" s="281">
        <v>580</v>
      </c>
      <c r="F34" s="280">
        <f t="shared" si="0"/>
        <v>8577</v>
      </c>
      <c r="G34" s="232">
        <f t="shared" si="1"/>
        <v>0.014248384036892632</v>
      </c>
      <c r="H34" s="233">
        <v>4364</v>
      </c>
      <c r="I34" s="230">
        <v>4342</v>
      </c>
      <c r="J34" s="229">
        <v>596</v>
      </c>
      <c r="K34" s="281">
        <v>564</v>
      </c>
      <c r="L34" s="280">
        <f t="shared" si="2"/>
        <v>9866</v>
      </c>
      <c r="M34" s="282">
        <f t="shared" si="3"/>
        <v>-0.13065071964321917</v>
      </c>
      <c r="N34" s="233">
        <v>8690</v>
      </c>
      <c r="O34" s="230">
        <v>7965</v>
      </c>
      <c r="P34" s="229">
        <v>1223</v>
      </c>
      <c r="Q34" s="281">
        <v>1302</v>
      </c>
      <c r="R34" s="280">
        <f t="shared" si="4"/>
        <v>19180</v>
      </c>
      <c r="S34" s="232">
        <f t="shared" si="5"/>
        <v>0.013938710371330732</v>
      </c>
      <c r="T34" s="231">
        <v>11069</v>
      </c>
      <c r="U34" s="230">
        <v>10573</v>
      </c>
      <c r="V34" s="229">
        <v>1407</v>
      </c>
      <c r="W34" s="281">
        <v>1079</v>
      </c>
      <c r="X34" s="280">
        <f t="shared" si="6"/>
        <v>24128</v>
      </c>
      <c r="Y34" s="228">
        <f t="shared" si="7"/>
        <v>-0.20507294429708223</v>
      </c>
    </row>
    <row r="35" spans="1:25" s="220" customFormat="1" ht="19.5" customHeight="1">
      <c r="A35" s="235" t="s">
        <v>376</v>
      </c>
      <c r="B35" s="233">
        <v>1825</v>
      </c>
      <c r="C35" s="230">
        <v>2460</v>
      </c>
      <c r="D35" s="229">
        <v>0</v>
      </c>
      <c r="E35" s="281">
        <v>0</v>
      </c>
      <c r="F35" s="280">
        <f>SUM(B35:E35)</f>
        <v>4285</v>
      </c>
      <c r="G35" s="232">
        <f>F35/$F$9</f>
        <v>0.007118377707599969</v>
      </c>
      <c r="H35" s="233">
        <v>1536</v>
      </c>
      <c r="I35" s="230">
        <v>1539</v>
      </c>
      <c r="J35" s="229">
        <v>154</v>
      </c>
      <c r="K35" s="281">
        <v>156</v>
      </c>
      <c r="L35" s="280">
        <f>SUM(H35:K35)</f>
        <v>3385</v>
      </c>
      <c r="M35" s="282">
        <f>IF(ISERROR(F35/L35-1),"         /0",(F35/L35-1))</f>
        <v>0.26587887740029537</v>
      </c>
      <c r="N35" s="233">
        <v>5004</v>
      </c>
      <c r="O35" s="230">
        <v>6365</v>
      </c>
      <c r="P35" s="229">
        <v>277</v>
      </c>
      <c r="Q35" s="281">
        <v>539</v>
      </c>
      <c r="R35" s="280">
        <f>SUM(N35:Q35)</f>
        <v>12185</v>
      </c>
      <c r="S35" s="232">
        <f>R35/$R$9</f>
        <v>0.008855223455404848</v>
      </c>
      <c r="T35" s="231">
        <v>4400</v>
      </c>
      <c r="U35" s="230">
        <v>4481</v>
      </c>
      <c r="V35" s="229">
        <v>898</v>
      </c>
      <c r="W35" s="281">
        <v>1249</v>
      </c>
      <c r="X35" s="280">
        <f>SUM(T35:W35)</f>
        <v>11028</v>
      </c>
      <c r="Y35" s="228">
        <f>IF(ISERROR(R35/X35-1),"         /0",IF(R35/X35&gt;5,"  *  ",(R35/X35-1)))</f>
        <v>0.10491476242292341</v>
      </c>
    </row>
    <row r="36" spans="1:25" s="220" customFormat="1" ht="19.5" customHeight="1">
      <c r="A36" s="235" t="s">
        <v>377</v>
      </c>
      <c r="B36" s="233">
        <v>1304</v>
      </c>
      <c r="C36" s="230">
        <v>1307</v>
      </c>
      <c r="D36" s="229">
        <v>5</v>
      </c>
      <c r="E36" s="281">
        <v>3</v>
      </c>
      <c r="F36" s="280">
        <f>SUM(B36:E36)</f>
        <v>2619</v>
      </c>
      <c r="G36" s="232">
        <f>F36/$F$9</f>
        <v>0.004350765744738464</v>
      </c>
      <c r="H36" s="233">
        <v>3190</v>
      </c>
      <c r="I36" s="230">
        <v>2935</v>
      </c>
      <c r="J36" s="229">
        <v>7</v>
      </c>
      <c r="K36" s="281"/>
      <c r="L36" s="280">
        <f>SUM(H36:K36)</f>
        <v>6132</v>
      </c>
      <c r="M36" s="282">
        <f>IF(ISERROR(F36/L36-1),"         /0",(F36/L36-1))</f>
        <v>-0.5728962818003913</v>
      </c>
      <c r="N36" s="233">
        <v>4422</v>
      </c>
      <c r="O36" s="230">
        <v>4272</v>
      </c>
      <c r="P36" s="229">
        <v>5</v>
      </c>
      <c r="Q36" s="281">
        <v>3</v>
      </c>
      <c r="R36" s="280">
        <f>SUM(N36:Q36)</f>
        <v>8702</v>
      </c>
      <c r="S36" s="232">
        <f>R36/$R$9</f>
        <v>0.006324017604344111</v>
      </c>
      <c r="T36" s="231">
        <v>7580</v>
      </c>
      <c r="U36" s="230">
        <v>6789</v>
      </c>
      <c r="V36" s="229">
        <v>7</v>
      </c>
      <c r="W36" s="281">
        <v>3</v>
      </c>
      <c r="X36" s="280">
        <f>SUM(T36:W36)</f>
        <v>14379</v>
      </c>
      <c r="Y36" s="228">
        <f>IF(ISERROR(R36/X36-1),"         /0",IF(R36/X36&gt;5,"  *  ",(R36/X36-1)))</f>
        <v>-0.39481187843382715</v>
      </c>
    </row>
    <row r="37" spans="1:25" s="220" customFormat="1" ht="19.5" customHeight="1">
      <c r="A37" s="235" t="s">
        <v>378</v>
      </c>
      <c r="B37" s="233">
        <v>977</v>
      </c>
      <c r="C37" s="230">
        <v>835</v>
      </c>
      <c r="D37" s="229">
        <v>0</v>
      </c>
      <c r="E37" s="281">
        <v>0</v>
      </c>
      <c r="F37" s="280">
        <f t="shared" si="0"/>
        <v>1812</v>
      </c>
      <c r="G37" s="232">
        <f t="shared" si="1"/>
        <v>0.003010151786737723</v>
      </c>
      <c r="H37" s="233">
        <v>159</v>
      </c>
      <c r="I37" s="230">
        <v>42</v>
      </c>
      <c r="J37" s="229"/>
      <c r="K37" s="281"/>
      <c r="L37" s="280">
        <f t="shared" si="2"/>
        <v>201</v>
      </c>
      <c r="M37" s="282">
        <f t="shared" si="3"/>
        <v>8.014925373134329</v>
      </c>
      <c r="N37" s="233">
        <v>1799</v>
      </c>
      <c r="O37" s="230">
        <v>1402</v>
      </c>
      <c r="P37" s="229">
        <v>0</v>
      </c>
      <c r="Q37" s="281"/>
      <c r="R37" s="280">
        <f t="shared" si="4"/>
        <v>3201</v>
      </c>
      <c r="S37" s="232">
        <f t="shared" si="5"/>
        <v>0.0023262675651006086</v>
      </c>
      <c r="T37" s="231">
        <v>332</v>
      </c>
      <c r="U37" s="230">
        <v>103</v>
      </c>
      <c r="V37" s="229"/>
      <c r="W37" s="281">
        <v>3</v>
      </c>
      <c r="X37" s="280">
        <f t="shared" si="6"/>
        <v>438</v>
      </c>
      <c r="Y37" s="228" t="str">
        <f t="shared" si="7"/>
        <v>  *  </v>
      </c>
    </row>
    <row r="38" spans="1:25" s="220" customFormat="1" ht="19.5" customHeight="1">
      <c r="A38" s="235" t="s">
        <v>379</v>
      </c>
      <c r="B38" s="233">
        <v>687</v>
      </c>
      <c r="C38" s="230">
        <v>660</v>
      </c>
      <c r="D38" s="229">
        <v>0</v>
      </c>
      <c r="E38" s="281">
        <v>0</v>
      </c>
      <c r="F38" s="280">
        <f t="shared" si="0"/>
        <v>1347</v>
      </c>
      <c r="G38" s="232">
        <f t="shared" si="1"/>
        <v>0.0022376790600086714</v>
      </c>
      <c r="H38" s="233">
        <v>82</v>
      </c>
      <c r="I38" s="230">
        <v>48</v>
      </c>
      <c r="J38" s="229">
        <v>6</v>
      </c>
      <c r="K38" s="281">
        <v>12</v>
      </c>
      <c r="L38" s="280">
        <f t="shared" si="2"/>
        <v>148</v>
      </c>
      <c r="M38" s="282">
        <f t="shared" si="3"/>
        <v>8.10135135135135</v>
      </c>
      <c r="N38" s="233">
        <v>1221</v>
      </c>
      <c r="O38" s="230">
        <v>1116</v>
      </c>
      <c r="P38" s="229">
        <v>6</v>
      </c>
      <c r="Q38" s="281">
        <v>6</v>
      </c>
      <c r="R38" s="280">
        <f t="shared" si="4"/>
        <v>2349</v>
      </c>
      <c r="S38" s="232">
        <f t="shared" si="5"/>
        <v>0.0017070923181572413</v>
      </c>
      <c r="T38" s="231">
        <v>110</v>
      </c>
      <c r="U38" s="230">
        <v>79</v>
      </c>
      <c r="V38" s="229">
        <v>28</v>
      </c>
      <c r="W38" s="281">
        <v>32</v>
      </c>
      <c r="X38" s="280">
        <f t="shared" si="6"/>
        <v>249</v>
      </c>
      <c r="Y38" s="228" t="str">
        <f t="shared" si="7"/>
        <v>  *  </v>
      </c>
    </row>
    <row r="39" spans="1:25" s="220" customFormat="1" ht="19.5" customHeight="1" thickBot="1">
      <c r="A39" s="250" t="s">
        <v>56</v>
      </c>
      <c r="B39" s="247">
        <v>264</v>
      </c>
      <c r="C39" s="245">
        <v>170</v>
      </c>
      <c r="D39" s="246">
        <v>0</v>
      </c>
      <c r="E39" s="293">
        <v>0</v>
      </c>
      <c r="F39" s="294">
        <f>SUM(B39:E39)</f>
        <v>434</v>
      </c>
      <c r="G39" s="248">
        <f>F39/$F$9</f>
        <v>0.0007209745449471147</v>
      </c>
      <c r="H39" s="247">
        <v>111</v>
      </c>
      <c r="I39" s="245">
        <v>28</v>
      </c>
      <c r="J39" s="246">
        <v>6</v>
      </c>
      <c r="K39" s="293">
        <v>10</v>
      </c>
      <c r="L39" s="294">
        <f>SUM(H39:K39)</f>
        <v>155</v>
      </c>
      <c r="M39" s="295">
        <f>IF(ISERROR(F39/L39-1),"         /0",(F39/L39-1))</f>
        <v>1.7999999999999998</v>
      </c>
      <c r="N39" s="247">
        <v>479</v>
      </c>
      <c r="O39" s="245">
        <v>333</v>
      </c>
      <c r="P39" s="246"/>
      <c r="Q39" s="293"/>
      <c r="R39" s="294">
        <f>SUM(N39:Q39)</f>
        <v>812</v>
      </c>
      <c r="S39" s="248">
        <f>R39/$R$9</f>
        <v>0.0005901059865234909</v>
      </c>
      <c r="T39" s="294">
        <v>214</v>
      </c>
      <c r="U39" s="245">
        <v>58</v>
      </c>
      <c r="V39" s="246">
        <v>69</v>
      </c>
      <c r="W39" s="293">
        <v>14</v>
      </c>
      <c r="X39" s="294">
        <f>SUM(T39:W39)</f>
        <v>355</v>
      </c>
      <c r="Y39" s="244">
        <f>IF(ISERROR(R39/X39-1),"         /0",IF(R39/X39&gt;5,"  *  ",(R39/X39-1)))</f>
        <v>1.287323943661972</v>
      </c>
    </row>
    <row r="40" spans="1:25" s="283" customFormat="1" ht="19.5" customHeight="1">
      <c r="A40" s="292" t="s">
        <v>57</v>
      </c>
      <c r="B40" s="289">
        <f>SUM(B41:B43)</f>
        <v>5227</v>
      </c>
      <c r="C40" s="288">
        <f>SUM(C41:C43)</f>
        <v>4818</v>
      </c>
      <c r="D40" s="287">
        <f>SUM(D41:D43)</f>
        <v>11</v>
      </c>
      <c r="E40" s="286">
        <f>SUM(E41:E43)</f>
        <v>14</v>
      </c>
      <c r="F40" s="285">
        <f t="shared" si="0"/>
        <v>10070</v>
      </c>
      <c r="G40" s="290">
        <f t="shared" si="1"/>
        <v>0.016728602920777522</v>
      </c>
      <c r="H40" s="289">
        <f>SUM(H41:H43)</f>
        <v>3900</v>
      </c>
      <c r="I40" s="288">
        <f>SUM(I41:I43)</f>
        <v>4018</v>
      </c>
      <c r="J40" s="287">
        <f>SUM(J41:J43)</f>
        <v>19</v>
      </c>
      <c r="K40" s="286">
        <f>SUM(K41:K43)</f>
        <v>2</v>
      </c>
      <c r="L40" s="285">
        <f t="shared" si="2"/>
        <v>7939</v>
      </c>
      <c r="M40" s="291">
        <f t="shared" si="3"/>
        <v>0.26842171558130756</v>
      </c>
      <c r="N40" s="289">
        <f>SUM(N41:N43)</f>
        <v>13441</v>
      </c>
      <c r="O40" s="288">
        <f>SUM(O41:O43)</f>
        <v>12966</v>
      </c>
      <c r="P40" s="287">
        <f>SUM(P41:P43)</f>
        <v>165</v>
      </c>
      <c r="Q40" s="286">
        <f>SUM(Q41:Q43)</f>
        <v>275</v>
      </c>
      <c r="R40" s="285">
        <f t="shared" si="4"/>
        <v>26847</v>
      </c>
      <c r="S40" s="290">
        <f t="shared" si="5"/>
        <v>0.019510560862310542</v>
      </c>
      <c r="T40" s="289">
        <f>SUM(T41:T43)</f>
        <v>10939</v>
      </c>
      <c r="U40" s="288">
        <f>SUM(U41:U43)</f>
        <v>10447</v>
      </c>
      <c r="V40" s="287">
        <f>SUM(V41:V43)</f>
        <v>191</v>
      </c>
      <c r="W40" s="286">
        <f>SUM(W41:W43)</f>
        <v>150</v>
      </c>
      <c r="X40" s="285">
        <f t="shared" si="6"/>
        <v>21727</v>
      </c>
      <c r="Y40" s="284">
        <f t="shared" si="7"/>
        <v>0.23565149353339154</v>
      </c>
    </row>
    <row r="41" spans="1:25" ht="19.5" customHeight="1">
      <c r="A41" s="235" t="s">
        <v>380</v>
      </c>
      <c r="B41" s="233">
        <v>3723</v>
      </c>
      <c r="C41" s="230">
        <v>3427</v>
      </c>
      <c r="D41" s="229">
        <v>11</v>
      </c>
      <c r="E41" s="281">
        <v>14</v>
      </c>
      <c r="F41" s="280">
        <f t="shared" si="0"/>
        <v>7175</v>
      </c>
      <c r="G41" s="232">
        <f t="shared" si="1"/>
        <v>0.011919337235012784</v>
      </c>
      <c r="H41" s="233">
        <v>3250</v>
      </c>
      <c r="I41" s="230">
        <v>3439</v>
      </c>
      <c r="J41" s="229">
        <v>19</v>
      </c>
      <c r="K41" s="281">
        <v>2</v>
      </c>
      <c r="L41" s="280">
        <f t="shared" si="2"/>
        <v>6710</v>
      </c>
      <c r="M41" s="282">
        <f t="shared" si="3"/>
        <v>0.06929955290611023</v>
      </c>
      <c r="N41" s="233">
        <v>9885</v>
      </c>
      <c r="O41" s="230">
        <v>8903</v>
      </c>
      <c r="P41" s="229">
        <v>14</v>
      </c>
      <c r="Q41" s="281">
        <v>16</v>
      </c>
      <c r="R41" s="280">
        <f t="shared" si="4"/>
        <v>18818</v>
      </c>
      <c r="S41" s="232">
        <f t="shared" si="5"/>
        <v>0.01367563356453085</v>
      </c>
      <c r="T41" s="231">
        <v>8876</v>
      </c>
      <c r="U41" s="230">
        <v>8517</v>
      </c>
      <c r="V41" s="229">
        <v>191</v>
      </c>
      <c r="W41" s="281">
        <v>150</v>
      </c>
      <c r="X41" s="280">
        <f t="shared" si="6"/>
        <v>17734</v>
      </c>
      <c r="Y41" s="228">
        <f t="shared" si="7"/>
        <v>0.06112552159693241</v>
      </c>
    </row>
    <row r="42" spans="1:25" ht="19.5" customHeight="1">
      <c r="A42" s="235" t="s">
        <v>381</v>
      </c>
      <c r="B42" s="233">
        <v>1475</v>
      </c>
      <c r="C42" s="230">
        <v>1359</v>
      </c>
      <c r="D42" s="229">
        <v>0</v>
      </c>
      <c r="E42" s="281">
        <v>0</v>
      </c>
      <c r="F42" s="280">
        <f t="shared" si="0"/>
        <v>2834</v>
      </c>
      <c r="G42" s="232">
        <f t="shared" si="1"/>
        <v>0.004707930553871251</v>
      </c>
      <c r="H42" s="233">
        <v>601</v>
      </c>
      <c r="I42" s="230">
        <v>552</v>
      </c>
      <c r="J42" s="229"/>
      <c r="K42" s="281"/>
      <c r="L42" s="280">
        <f t="shared" si="2"/>
        <v>1153</v>
      </c>
      <c r="M42" s="282">
        <f t="shared" si="3"/>
        <v>1.4579358196010408</v>
      </c>
      <c r="N42" s="233">
        <v>3474</v>
      </c>
      <c r="O42" s="230">
        <v>4007</v>
      </c>
      <c r="P42" s="229">
        <v>148</v>
      </c>
      <c r="Q42" s="281">
        <v>259</v>
      </c>
      <c r="R42" s="280">
        <f t="shared" si="4"/>
        <v>7888</v>
      </c>
      <c r="S42" s="232">
        <f t="shared" si="5"/>
        <v>0.0057324581547996255</v>
      </c>
      <c r="T42" s="231">
        <v>2002</v>
      </c>
      <c r="U42" s="230">
        <v>1891</v>
      </c>
      <c r="V42" s="229"/>
      <c r="W42" s="281"/>
      <c r="X42" s="280">
        <f t="shared" si="6"/>
        <v>3893</v>
      </c>
      <c r="Y42" s="228">
        <f t="shared" si="7"/>
        <v>1.0262008733624453</v>
      </c>
    </row>
    <row r="43" spans="1:25" ht="19.5" customHeight="1" thickBot="1">
      <c r="A43" s="235" t="s">
        <v>56</v>
      </c>
      <c r="B43" s="233">
        <v>29</v>
      </c>
      <c r="C43" s="230">
        <v>32</v>
      </c>
      <c r="D43" s="229">
        <v>0</v>
      </c>
      <c r="E43" s="281">
        <v>0</v>
      </c>
      <c r="F43" s="280">
        <f t="shared" si="0"/>
        <v>61</v>
      </c>
      <c r="G43" s="232">
        <f t="shared" si="1"/>
        <v>0.00010133513189348847</v>
      </c>
      <c r="H43" s="233">
        <v>49</v>
      </c>
      <c r="I43" s="230">
        <v>27</v>
      </c>
      <c r="J43" s="229"/>
      <c r="K43" s="281"/>
      <c r="L43" s="280">
        <f t="shared" si="2"/>
        <v>76</v>
      </c>
      <c r="M43" s="282">
        <f t="shared" si="3"/>
        <v>-0.19736842105263153</v>
      </c>
      <c r="N43" s="233">
        <v>82</v>
      </c>
      <c r="O43" s="230">
        <v>56</v>
      </c>
      <c r="P43" s="229">
        <v>3</v>
      </c>
      <c r="Q43" s="281">
        <v>0</v>
      </c>
      <c r="R43" s="280">
        <f t="shared" si="4"/>
        <v>141</v>
      </c>
      <c r="S43" s="232">
        <f t="shared" si="5"/>
        <v>0.0001024691429800643</v>
      </c>
      <c r="T43" s="231">
        <v>61</v>
      </c>
      <c r="U43" s="230">
        <v>39</v>
      </c>
      <c r="V43" s="229"/>
      <c r="W43" s="281"/>
      <c r="X43" s="280">
        <f t="shared" si="6"/>
        <v>100</v>
      </c>
      <c r="Y43" s="228">
        <f t="shared" si="7"/>
        <v>0.4099999999999999</v>
      </c>
    </row>
    <row r="44" spans="1:25" s="220" customFormat="1" ht="19.5" customHeight="1" thickBot="1">
      <c r="A44" s="279" t="s">
        <v>56</v>
      </c>
      <c r="B44" s="276">
        <v>1102</v>
      </c>
      <c r="C44" s="275">
        <v>205</v>
      </c>
      <c r="D44" s="274">
        <v>0</v>
      </c>
      <c r="E44" s="273">
        <v>0</v>
      </c>
      <c r="F44" s="272">
        <f t="shared" si="0"/>
        <v>1307</v>
      </c>
      <c r="G44" s="277">
        <f t="shared" si="1"/>
        <v>0.0021712297931932695</v>
      </c>
      <c r="H44" s="276">
        <v>742</v>
      </c>
      <c r="I44" s="275">
        <v>84</v>
      </c>
      <c r="J44" s="274">
        <v>2275</v>
      </c>
      <c r="K44" s="273">
        <v>2077</v>
      </c>
      <c r="L44" s="272">
        <f t="shared" si="2"/>
        <v>5178</v>
      </c>
      <c r="M44" s="278">
        <f t="shared" si="3"/>
        <v>-0.7475859405175744</v>
      </c>
      <c r="N44" s="276">
        <v>2805</v>
      </c>
      <c r="O44" s="275">
        <v>503</v>
      </c>
      <c r="P44" s="274">
        <v>6</v>
      </c>
      <c r="Q44" s="273">
        <v>1</v>
      </c>
      <c r="R44" s="272">
        <f t="shared" si="4"/>
        <v>3315</v>
      </c>
      <c r="S44" s="277">
        <f t="shared" si="5"/>
        <v>0.0024091149572972566</v>
      </c>
      <c r="T44" s="276">
        <v>2135</v>
      </c>
      <c r="U44" s="275">
        <v>165</v>
      </c>
      <c r="V44" s="274">
        <v>2275</v>
      </c>
      <c r="W44" s="273">
        <v>2077</v>
      </c>
      <c r="X44" s="272">
        <f t="shared" si="6"/>
        <v>6652</v>
      </c>
      <c r="Y44" s="271">
        <f t="shared" si="7"/>
        <v>-0.501653638003608</v>
      </c>
    </row>
    <row r="45" ht="15" thickTop="1">
      <c r="A45" s="94" t="s">
        <v>43</v>
      </c>
    </row>
    <row r="46" ht="15">
      <c r="A46" s="94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5:Y65536 M45:M65536 Y3 M3">
    <cfRule type="cellIs" priority="3" dxfId="100" operator="lessThan" stopIfTrue="1">
      <formula>0</formula>
    </cfRule>
  </conditionalFormatting>
  <conditionalFormatting sqref="M9:M44 Y9:Y44">
    <cfRule type="cellIs" priority="4" dxfId="101" operator="lessThan" stopIfTrue="1">
      <formula>0</formula>
    </cfRule>
    <cfRule type="cellIs" priority="5" dxfId="102" operator="greaterThanOrEqual" stopIfTrue="1">
      <formula>0</formula>
    </cfRule>
  </conditionalFormatting>
  <conditionalFormatting sqref="M5 Y5 Y7:Y8 M7:M8">
    <cfRule type="cellIs" priority="2" dxfId="100" operator="lessThan" stopIfTrue="1">
      <formula>0</formula>
    </cfRule>
  </conditionalFormatting>
  <conditionalFormatting sqref="M6 Y6">
    <cfRule type="cellIs" priority="1" dxfId="10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0" zoomScaleNormal="80" zoomScalePageLayoutView="0" workbookViewId="0" topLeftCell="A1">
      <selection activeCell="T61" sqref="T61:W61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643" t="s">
        <v>69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655" t="s">
        <v>68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>
      <c r="A6" s="656"/>
      <c r="B6" s="628" t="s">
        <v>191</v>
      </c>
      <c r="C6" s="629"/>
      <c r="D6" s="629"/>
      <c r="E6" s="629"/>
      <c r="F6" s="629"/>
      <c r="G6" s="633" t="s">
        <v>34</v>
      </c>
      <c r="H6" s="628" t="s">
        <v>192</v>
      </c>
      <c r="I6" s="629"/>
      <c r="J6" s="629"/>
      <c r="K6" s="629"/>
      <c r="L6" s="629"/>
      <c r="M6" s="630" t="s">
        <v>33</v>
      </c>
      <c r="N6" s="628" t="s">
        <v>193</v>
      </c>
      <c r="O6" s="629"/>
      <c r="P6" s="629"/>
      <c r="Q6" s="629"/>
      <c r="R6" s="629"/>
      <c r="S6" s="633" t="s">
        <v>34</v>
      </c>
      <c r="T6" s="628" t="s">
        <v>194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657"/>
      <c r="B7" s="651" t="s">
        <v>22</v>
      </c>
      <c r="C7" s="650"/>
      <c r="D7" s="649" t="s">
        <v>21</v>
      </c>
      <c r="E7" s="650"/>
      <c r="F7" s="641" t="s">
        <v>17</v>
      </c>
      <c r="G7" s="634"/>
      <c r="H7" s="651" t="s">
        <v>22</v>
      </c>
      <c r="I7" s="650"/>
      <c r="J7" s="649" t="s">
        <v>21</v>
      </c>
      <c r="K7" s="650"/>
      <c r="L7" s="641" t="s">
        <v>17</v>
      </c>
      <c r="M7" s="631"/>
      <c r="N7" s="651" t="s">
        <v>22</v>
      </c>
      <c r="O7" s="650"/>
      <c r="P7" s="649" t="s">
        <v>21</v>
      </c>
      <c r="Q7" s="650"/>
      <c r="R7" s="641" t="s">
        <v>17</v>
      </c>
      <c r="S7" s="634"/>
      <c r="T7" s="651" t="s">
        <v>22</v>
      </c>
      <c r="U7" s="650"/>
      <c r="V7" s="649" t="s">
        <v>21</v>
      </c>
      <c r="W7" s="650"/>
      <c r="X7" s="641" t="s">
        <v>17</v>
      </c>
      <c r="Y7" s="647"/>
    </row>
    <row r="8" spans="1:25" s="266" customFormat="1" ht="15" thickBot="1">
      <c r="A8" s="658"/>
      <c r="B8" s="269" t="s">
        <v>19</v>
      </c>
      <c r="C8" s="267" t="s">
        <v>18</v>
      </c>
      <c r="D8" s="268" t="s">
        <v>19</v>
      </c>
      <c r="E8" s="267" t="s">
        <v>18</v>
      </c>
      <c r="F8" s="642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42"/>
      <c r="M8" s="632"/>
      <c r="N8" s="269" t="s">
        <v>19</v>
      </c>
      <c r="O8" s="267" t="s">
        <v>18</v>
      </c>
      <c r="P8" s="268" t="s">
        <v>19</v>
      </c>
      <c r="Q8" s="267" t="s">
        <v>18</v>
      </c>
      <c r="R8" s="642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42"/>
      <c r="Y8" s="648"/>
    </row>
    <row r="9" spans="1:25" s="157" customFormat="1" ht="18" customHeight="1" thickBot="1" thickTop="1">
      <c r="A9" s="309" t="s">
        <v>24</v>
      </c>
      <c r="B9" s="438">
        <f>B10+B23+B37+B45+B54+B61</f>
        <v>305853</v>
      </c>
      <c r="C9" s="439">
        <f>C10+C23+C37+C45+C54+C61</f>
        <v>289598</v>
      </c>
      <c r="D9" s="440">
        <f>D10+D23+D37+D45+D54+D61</f>
        <v>3120</v>
      </c>
      <c r="E9" s="439">
        <f>E10+E23+E37+E45+E54+E61</f>
        <v>3392</v>
      </c>
      <c r="F9" s="440">
        <f aca="true" t="shared" si="0" ref="F9:F39">SUM(B9:E9)</f>
        <v>601963</v>
      </c>
      <c r="G9" s="441">
        <f aca="true" t="shared" si="1" ref="G9:G39">F9/$F$9</f>
        <v>1</v>
      </c>
      <c r="H9" s="438">
        <f>H10+H23+H37+H45+H54+H61</f>
        <v>269769</v>
      </c>
      <c r="I9" s="439">
        <f>I10+I23+I37+I45+I54+I61</f>
        <v>250481</v>
      </c>
      <c r="J9" s="440">
        <f>J10+J23+J37+J45+J54+J61</f>
        <v>3500</v>
      </c>
      <c r="K9" s="439">
        <f>K10+K23+K37+K45+K54+K61</f>
        <v>3118</v>
      </c>
      <c r="L9" s="440">
        <f aca="true" t="shared" si="2" ref="L9:L39">SUM(H9:K9)</f>
        <v>526868</v>
      </c>
      <c r="M9" s="442">
        <f aca="true" t="shared" si="3" ref="M9:M39">IF(ISERROR(F9/L9-1),"         /0",(F9/L9-1))</f>
        <v>0.1425309565204187</v>
      </c>
      <c r="N9" s="438">
        <f>N10+N23+N37+N45+N54+N61</f>
        <v>690885</v>
      </c>
      <c r="O9" s="439">
        <f>O10+O23+O37+O45+O54+O61</f>
        <v>665626</v>
      </c>
      <c r="P9" s="440">
        <f>P10+P23+P37+P45+P54+P61</f>
        <v>9361</v>
      </c>
      <c r="Q9" s="439">
        <f>Q10+Q23+Q37+Q45+Q54+Q61</f>
        <v>10152</v>
      </c>
      <c r="R9" s="440">
        <f aca="true" t="shared" si="4" ref="R9:R39">SUM(N9:Q9)</f>
        <v>1376024</v>
      </c>
      <c r="S9" s="441">
        <f aca="true" t="shared" si="5" ref="S9:S39">R9/$R$9</f>
        <v>1</v>
      </c>
      <c r="T9" s="438">
        <f>T10+T23+T37+T45+T54+T61</f>
        <v>619730</v>
      </c>
      <c r="U9" s="439">
        <f>U10+U23+U37+U45+U54+U61</f>
        <v>577761</v>
      </c>
      <c r="V9" s="440">
        <f>V10+V23+V37+V45+V54+V61</f>
        <v>6244</v>
      </c>
      <c r="W9" s="439">
        <f>W10+W23+W37+W45+W54+W61</f>
        <v>5592</v>
      </c>
      <c r="X9" s="440">
        <f aca="true" t="shared" si="6" ref="X9:X39">SUM(T9:W9)</f>
        <v>1209327</v>
      </c>
      <c r="Y9" s="442">
        <f>IF(ISERROR(R9/X9-1),"         /0",(R9/X9-1))</f>
        <v>0.13784278363089553</v>
      </c>
    </row>
    <row r="10" spans="1:25" s="283" customFormat="1" ht="19.5" customHeight="1">
      <c r="A10" s="292" t="s">
        <v>61</v>
      </c>
      <c r="B10" s="289">
        <f>SUM(B11:B22)</f>
        <v>89663</v>
      </c>
      <c r="C10" s="288">
        <f>SUM(C11:C22)</f>
        <v>91332</v>
      </c>
      <c r="D10" s="287">
        <f>SUM(D11:D22)</f>
        <v>18</v>
      </c>
      <c r="E10" s="288">
        <f>SUM(E11:E22)</f>
        <v>17</v>
      </c>
      <c r="F10" s="287">
        <f t="shared" si="0"/>
        <v>181030</v>
      </c>
      <c r="G10" s="290">
        <f t="shared" si="1"/>
        <v>0.30073276928980686</v>
      </c>
      <c r="H10" s="289">
        <f>SUM(H11:H22)</f>
        <v>74664</v>
      </c>
      <c r="I10" s="288">
        <f>SUM(I11:I22)</f>
        <v>76480</v>
      </c>
      <c r="J10" s="287">
        <f>SUM(J11:J22)</f>
        <v>139</v>
      </c>
      <c r="K10" s="288">
        <f>SUM(K11:K22)</f>
        <v>125</v>
      </c>
      <c r="L10" s="287">
        <f t="shared" si="2"/>
        <v>151408</v>
      </c>
      <c r="M10" s="291">
        <f t="shared" si="3"/>
        <v>0.1956435591250132</v>
      </c>
      <c r="N10" s="289">
        <f>SUM(N11:N22)</f>
        <v>209636</v>
      </c>
      <c r="O10" s="288">
        <f>SUM(O11:O22)</f>
        <v>210703</v>
      </c>
      <c r="P10" s="287">
        <f>SUM(P11:P22)</f>
        <v>220</v>
      </c>
      <c r="Q10" s="288">
        <f>SUM(Q11:Q22)</f>
        <v>157</v>
      </c>
      <c r="R10" s="287">
        <f t="shared" si="4"/>
        <v>420716</v>
      </c>
      <c r="S10" s="290">
        <f t="shared" si="5"/>
        <v>0.305747574170218</v>
      </c>
      <c r="T10" s="289">
        <f>SUM(T11:T22)</f>
        <v>179762</v>
      </c>
      <c r="U10" s="288">
        <f>SUM(U11:U22)</f>
        <v>179479</v>
      </c>
      <c r="V10" s="287">
        <f>SUM(V11:V22)</f>
        <v>819</v>
      </c>
      <c r="W10" s="288">
        <f>SUM(W11:W22)</f>
        <v>588</v>
      </c>
      <c r="X10" s="287">
        <f t="shared" si="6"/>
        <v>360648</v>
      </c>
      <c r="Y10" s="284">
        <f aca="true" t="shared" si="7" ref="Y10:Y39">IF(ISERROR(R10/X10-1),"         /0",IF(R10/X10&gt;5,"  *  ",(R10/X10-1)))</f>
        <v>0.16655575519620247</v>
      </c>
    </row>
    <row r="11" spans="1:25" ht="19.5" customHeight="1">
      <c r="A11" s="235" t="s">
        <v>196</v>
      </c>
      <c r="B11" s="233">
        <v>35484</v>
      </c>
      <c r="C11" s="230">
        <v>35611</v>
      </c>
      <c r="D11" s="229">
        <v>7</v>
      </c>
      <c r="E11" s="230">
        <v>9</v>
      </c>
      <c r="F11" s="229">
        <f t="shared" si="0"/>
        <v>71111</v>
      </c>
      <c r="G11" s="232">
        <f t="shared" si="1"/>
        <v>0.11813184531275178</v>
      </c>
      <c r="H11" s="233">
        <v>29228</v>
      </c>
      <c r="I11" s="230">
        <v>28711</v>
      </c>
      <c r="J11" s="229">
        <v>139</v>
      </c>
      <c r="K11" s="230">
        <v>124</v>
      </c>
      <c r="L11" s="229">
        <f t="shared" si="2"/>
        <v>58202</v>
      </c>
      <c r="M11" s="234">
        <f t="shared" si="3"/>
        <v>0.2217965018384247</v>
      </c>
      <c r="N11" s="233">
        <v>81206</v>
      </c>
      <c r="O11" s="230">
        <v>81088</v>
      </c>
      <c r="P11" s="229">
        <v>206</v>
      </c>
      <c r="Q11" s="230">
        <v>145</v>
      </c>
      <c r="R11" s="229">
        <f t="shared" si="4"/>
        <v>162645</v>
      </c>
      <c r="S11" s="232">
        <f t="shared" si="5"/>
        <v>0.11819924652476992</v>
      </c>
      <c r="T11" s="233">
        <v>69147</v>
      </c>
      <c r="U11" s="230">
        <v>65687</v>
      </c>
      <c r="V11" s="229">
        <v>819</v>
      </c>
      <c r="W11" s="230">
        <v>581</v>
      </c>
      <c r="X11" s="229">
        <f t="shared" si="6"/>
        <v>136234</v>
      </c>
      <c r="Y11" s="228">
        <f t="shared" si="7"/>
        <v>0.19386496762922611</v>
      </c>
    </row>
    <row r="12" spans="1:25" ht="19.5" customHeight="1">
      <c r="A12" s="235" t="s">
        <v>221</v>
      </c>
      <c r="B12" s="233">
        <v>16044</v>
      </c>
      <c r="C12" s="230">
        <v>17296</v>
      </c>
      <c r="D12" s="229">
        <v>0</v>
      </c>
      <c r="E12" s="230">
        <v>0</v>
      </c>
      <c r="F12" s="229">
        <f t="shared" si="0"/>
        <v>33340</v>
      </c>
      <c r="G12" s="232">
        <f t="shared" si="1"/>
        <v>0.055385463890637796</v>
      </c>
      <c r="H12" s="233">
        <v>15392</v>
      </c>
      <c r="I12" s="230">
        <v>16767</v>
      </c>
      <c r="J12" s="229"/>
      <c r="K12" s="230"/>
      <c r="L12" s="229">
        <f t="shared" si="2"/>
        <v>32159</v>
      </c>
      <c r="M12" s="234">
        <f t="shared" si="3"/>
        <v>0.03672377872446275</v>
      </c>
      <c r="N12" s="233">
        <v>37970</v>
      </c>
      <c r="O12" s="230">
        <v>39607</v>
      </c>
      <c r="P12" s="229"/>
      <c r="Q12" s="230"/>
      <c r="R12" s="229">
        <f t="shared" si="4"/>
        <v>77577</v>
      </c>
      <c r="S12" s="232">
        <f t="shared" si="5"/>
        <v>0.05637765038981878</v>
      </c>
      <c r="T12" s="233">
        <v>36460</v>
      </c>
      <c r="U12" s="230">
        <v>39271</v>
      </c>
      <c r="V12" s="229"/>
      <c r="W12" s="230"/>
      <c r="X12" s="229">
        <f t="shared" si="6"/>
        <v>75731</v>
      </c>
      <c r="Y12" s="228">
        <f t="shared" si="7"/>
        <v>0.02437575101345546</v>
      </c>
    </row>
    <row r="13" spans="1:25" ht="19.5" customHeight="1">
      <c r="A13" s="235" t="s">
        <v>222</v>
      </c>
      <c r="B13" s="233">
        <v>11075</v>
      </c>
      <c r="C13" s="230">
        <v>11246</v>
      </c>
      <c r="D13" s="229">
        <v>0</v>
      </c>
      <c r="E13" s="230">
        <v>0</v>
      </c>
      <c r="F13" s="229">
        <f>SUM(B13:E13)</f>
        <v>22321</v>
      </c>
      <c r="G13" s="232">
        <f>F13/$F$9</f>
        <v>0.03708035211466486</v>
      </c>
      <c r="H13" s="233">
        <v>9405</v>
      </c>
      <c r="I13" s="230">
        <v>9304</v>
      </c>
      <c r="J13" s="229"/>
      <c r="K13" s="230"/>
      <c r="L13" s="229">
        <f>SUM(H13:K13)</f>
        <v>18709</v>
      </c>
      <c r="M13" s="234">
        <f>IF(ISERROR(F13/L13-1),"         /0",(F13/L13-1))</f>
        <v>0.1930621625955422</v>
      </c>
      <c r="N13" s="233">
        <v>24170</v>
      </c>
      <c r="O13" s="230">
        <v>24205</v>
      </c>
      <c r="P13" s="229"/>
      <c r="Q13" s="230"/>
      <c r="R13" s="229">
        <f>SUM(N13:Q13)</f>
        <v>48375</v>
      </c>
      <c r="S13" s="232">
        <f>R13/$R$9</f>
        <v>0.035155636820288015</v>
      </c>
      <c r="T13" s="233">
        <v>21944</v>
      </c>
      <c r="U13" s="230">
        <v>21276</v>
      </c>
      <c r="V13" s="229"/>
      <c r="W13" s="230"/>
      <c r="X13" s="229">
        <f>SUM(T13:W13)</f>
        <v>43220</v>
      </c>
      <c r="Y13" s="228">
        <f>IF(ISERROR(R13/X13-1),"         /0",IF(R13/X13&gt;5,"  *  ",(R13/X13-1)))</f>
        <v>0.11927348449791753</v>
      </c>
    </row>
    <row r="14" spans="1:25" ht="19.5" customHeight="1">
      <c r="A14" s="235" t="s">
        <v>225</v>
      </c>
      <c r="B14" s="233">
        <v>8447</v>
      </c>
      <c r="C14" s="230">
        <v>8655</v>
      </c>
      <c r="D14" s="229">
        <v>0</v>
      </c>
      <c r="E14" s="230">
        <v>0</v>
      </c>
      <c r="F14" s="229">
        <f t="shared" si="0"/>
        <v>17102</v>
      </c>
      <c r="G14" s="232">
        <f t="shared" si="1"/>
        <v>0.028410384026925244</v>
      </c>
      <c r="H14" s="233"/>
      <c r="I14" s="230"/>
      <c r="J14" s="229"/>
      <c r="K14" s="230"/>
      <c r="L14" s="229">
        <f t="shared" si="2"/>
        <v>0</v>
      </c>
      <c r="M14" s="234" t="str">
        <f t="shared" si="3"/>
        <v>         /0</v>
      </c>
      <c r="N14" s="233">
        <v>18673</v>
      </c>
      <c r="O14" s="230">
        <v>19300</v>
      </c>
      <c r="P14" s="229"/>
      <c r="Q14" s="230"/>
      <c r="R14" s="229">
        <f t="shared" si="4"/>
        <v>37973</v>
      </c>
      <c r="S14" s="232">
        <f t="shared" si="5"/>
        <v>0.02759617564809916</v>
      </c>
      <c r="T14" s="233"/>
      <c r="U14" s="230"/>
      <c r="V14" s="229"/>
      <c r="W14" s="230"/>
      <c r="X14" s="229">
        <f t="shared" si="6"/>
        <v>0</v>
      </c>
      <c r="Y14" s="228" t="str">
        <f t="shared" si="7"/>
        <v>         /0</v>
      </c>
    </row>
    <row r="15" spans="1:25" ht="19.5" customHeight="1">
      <c r="A15" s="235" t="s">
        <v>226</v>
      </c>
      <c r="B15" s="233">
        <v>7508</v>
      </c>
      <c r="C15" s="230">
        <v>7799</v>
      </c>
      <c r="D15" s="229">
        <v>0</v>
      </c>
      <c r="E15" s="230">
        <v>0</v>
      </c>
      <c r="F15" s="229">
        <f>SUM(B15:E15)</f>
        <v>15307</v>
      </c>
      <c r="G15" s="232">
        <f>F15/$F$9</f>
        <v>0.025428473178584064</v>
      </c>
      <c r="H15" s="233">
        <v>2948</v>
      </c>
      <c r="I15" s="230">
        <v>3290</v>
      </c>
      <c r="J15" s="229"/>
      <c r="K15" s="230"/>
      <c r="L15" s="229">
        <f>SUM(H15:K15)</f>
        <v>6238</v>
      </c>
      <c r="M15" s="234">
        <f>IF(ISERROR(F15/L15-1),"         /0",(F15/L15-1))</f>
        <v>1.4538313562039114</v>
      </c>
      <c r="N15" s="233">
        <v>17730</v>
      </c>
      <c r="O15" s="230">
        <v>18074</v>
      </c>
      <c r="P15" s="229"/>
      <c r="Q15" s="230"/>
      <c r="R15" s="229">
        <f>SUM(N15:Q15)</f>
        <v>35804</v>
      </c>
      <c r="S15" s="232">
        <f>R15/$R$9</f>
        <v>0.026019895001831363</v>
      </c>
      <c r="T15" s="233">
        <v>7134</v>
      </c>
      <c r="U15" s="230">
        <v>7640</v>
      </c>
      <c r="V15" s="229"/>
      <c r="W15" s="230"/>
      <c r="X15" s="229">
        <f>SUM(T15:W15)</f>
        <v>14774</v>
      </c>
      <c r="Y15" s="228">
        <f>IF(ISERROR(R15/X15-1),"         /0",IF(R15/X15&gt;5,"  *  ",(R15/X15-1)))</f>
        <v>1.4234465953702449</v>
      </c>
    </row>
    <row r="16" spans="1:25" ht="19.5" customHeight="1">
      <c r="A16" s="235" t="s">
        <v>234</v>
      </c>
      <c r="B16" s="233">
        <v>4036</v>
      </c>
      <c r="C16" s="230">
        <v>4122</v>
      </c>
      <c r="D16" s="229">
        <v>0</v>
      </c>
      <c r="E16" s="230">
        <v>0</v>
      </c>
      <c r="F16" s="229">
        <f>SUM(B16:E16)</f>
        <v>8158</v>
      </c>
      <c r="G16" s="232">
        <f>F16/$F$9</f>
        <v>0.013552327967001294</v>
      </c>
      <c r="H16" s="233">
        <v>3948</v>
      </c>
      <c r="I16" s="230">
        <v>3945</v>
      </c>
      <c r="J16" s="229"/>
      <c r="K16" s="230"/>
      <c r="L16" s="229">
        <f>SUM(H16:K16)</f>
        <v>7893</v>
      </c>
      <c r="M16" s="234">
        <f>IF(ISERROR(F16/L16-1),"         /0",(F16/L16-1))</f>
        <v>0.0335740529583175</v>
      </c>
      <c r="N16" s="233">
        <v>9929</v>
      </c>
      <c r="O16" s="230">
        <v>10348</v>
      </c>
      <c r="P16" s="229"/>
      <c r="Q16" s="230"/>
      <c r="R16" s="229">
        <f>SUM(N16:Q16)</f>
        <v>20277</v>
      </c>
      <c r="S16" s="232">
        <f>R16/$R$9</f>
        <v>0.014735934838345843</v>
      </c>
      <c r="T16" s="233">
        <v>9770</v>
      </c>
      <c r="U16" s="230">
        <v>10321</v>
      </c>
      <c r="V16" s="229"/>
      <c r="W16" s="230"/>
      <c r="X16" s="229">
        <f>SUM(T16:W16)</f>
        <v>20091</v>
      </c>
      <c r="Y16" s="228">
        <f>IF(ISERROR(R16/X16-1),"         /0",IF(R16/X16&gt;5,"  *  ",(R16/X16-1)))</f>
        <v>0.009257876661191489</v>
      </c>
    </row>
    <row r="17" spans="1:25" ht="19.5" customHeight="1">
      <c r="A17" s="235" t="s">
        <v>197</v>
      </c>
      <c r="B17" s="233">
        <v>2247</v>
      </c>
      <c r="C17" s="230">
        <v>2543</v>
      </c>
      <c r="D17" s="229">
        <v>0</v>
      </c>
      <c r="E17" s="230">
        <v>0</v>
      </c>
      <c r="F17" s="229">
        <f>SUM(B17:E17)</f>
        <v>4790</v>
      </c>
      <c r="G17" s="232">
        <f>F17/$F$9</f>
        <v>0.007957299701144423</v>
      </c>
      <c r="H17" s="233">
        <v>1194</v>
      </c>
      <c r="I17" s="230">
        <v>1792</v>
      </c>
      <c r="J17" s="229"/>
      <c r="K17" s="230"/>
      <c r="L17" s="229">
        <f>SUM(H17:K17)</f>
        <v>2986</v>
      </c>
      <c r="M17" s="234">
        <f>IF(ISERROR(F17/L17-1),"         /0",(F17/L17-1))</f>
        <v>0.6041527126590758</v>
      </c>
      <c r="N17" s="233">
        <v>6261</v>
      </c>
      <c r="O17" s="230">
        <v>6430</v>
      </c>
      <c r="P17" s="229"/>
      <c r="Q17" s="230"/>
      <c r="R17" s="229">
        <f>SUM(N17:Q17)</f>
        <v>12691</v>
      </c>
      <c r="S17" s="232">
        <f>R17/$R$9</f>
        <v>0.009222949599716285</v>
      </c>
      <c r="T17" s="233">
        <v>4810</v>
      </c>
      <c r="U17" s="230">
        <v>5487</v>
      </c>
      <c r="V17" s="229"/>
      <c r="W17" s="230"/>
      <c r="X17" s="229">
        <f>SUM(T17:W17)</f>
        <v>10297</v>
      </c>
      <c r="Y17" s="228">
        <f>IF(ISERROR(R17/X17-1),"         /0",IF(R17/X17&gt;5,"  *  ",(R17/X17-1)))</f>
        <v>0.23249490142760032</v>
      </c>
    </row>
    <row r="18" spans="1:25" ht="19.5" customHeight="1">
      <c r="A18" s="235" t="s">
        <v>238</v>
      </c>
      <c r="B18" s="233">
        <v>2383</v>
      </c>
      <c r="C18" s="230">
        <v>2192</v>
      </c>
      <c r="D18" s="229">
        <v>0</v>
      </c>
      <c r="E18" s="230">
        <v>0</v>
      </c>
      <c r="F18" s="229">
        <f t="shared" si="0"/>
        <v>4575</v>
      </c>
      <c r="G18" s="232">
        <f t="shared" si="1"/>
        <v>0.007600134892011635</v>
      </c>
      <c r="H18" s="233">
        <v>2725</v>
      </c>
      <c r="I18" s="230">
        <v>2124</v>
      </c>
      <c r="J18" s="229"/>
      <c r="K18" s="230"/>
      <c r="L18" s="229">
        <f t="shared" si="2"/>
        <v>4849</v>
      </c>
      <c r="M18" s="234">
        <f t="shared" si="3"/>
        <v>-0.05650649618478032</v>
      </c>
      <c r="N18" s="233">
        <v>6335</v>
      </c>
      <c r="O18" s="230">
        <v>4941</v>
      </c>
      <c r="P18" s="229"/>
      <c r="Q18" s="230"/>
      <c r="R18" s="229">
        <f t="shared" si="4"/>
        <v>11276</v>
      </c>
      <c r="S18" s="232">
        <f t="shared" si="5"/>
        <v>0.008194624512363156</v>
      </c>
      <c r="T18" s="233">
        <v>7128</v>
      </c>
      <c r="U18" s="230">
        <v>5307</v>
      </c>
      <c r="V18" s="229"/>
      <c r="W18" s="230"/>
      <c r="X18" s="229">
        <f t="shared" si="6"/>
        <v>12435</v>
      </c>
      <c r="Y18" s="228">
        <f t="shared" si="7"/>
        <v>-0.09320466425412144</v>
      </c>
    </row>
    <row r="19" spans="1:25" ht="19.5" customHeight="1">
      <c r="A19" s="235" t="s">
        <v>233</v>
      </c>
      <c r="B19" s="233">
        <v>1333</v>
      </c>
      <c r="C19" s="230">
        <v>1118</v>
      </c>
      <c r="D19" s="229">
        <v>0</v>
      </c>
      <c r="E19" s="230">
        <v>0</v>
      </c>
      <c r="F19" s="229">
        <f>SUM(B19:E19)</f>
        <v>2451</v>
      </c>
      <c r="G19" s="232">
        <f>F19/$F$9</f>
        <v>0.004071678824113774</v>
      </c>
      <c r="H19" s="233"/>
      <c r="I19" s="230"/>
      <c r="J19" s="229"/>
      <c r="K19" s="230"/>
      <c r="L19" s="229">
        <f>SUM(H19:K19)</f>
        <v>0</v>
      </c>
      <c r="M19" s="234" t="str">
        <f>IF(ISERROR(F19/L19-1),"         /0",(F19/L19-1))</f>
        <v>         /0</v>
      </c>
      <c r="N19" s="233">
        <v>3435</v>
      </c>
      <c r="O19" s="230">
        <v>4009</v>
      </c>
      <c r="P19" s="229"/>
      <c r="Q19" s="230"/>
      <c r="R19" s="229">
        <f>SUM(N19:Q19)</f>
        <v>7444</v>
      </c>
      <c r="S19" s="232">
        <f>R19/$R$9</f>
        <v>0.0054097893641389975</v>
      </c>
      <c r="T19" s="233"/>
      <c r="U19" s="230"/>
      <c r="V19" s="229"/>
      <c r="W19" s="230"/>
      <c r="X19" s="229">
        <f>SUM(T19:W19)</f>
        <v>0</v>
      </c>
      <c r="Y19" s="228" t="str">
        <f>IF(ISERROR(R19/X19-1),"         /0",IF(R19/X19&gt;5,"  *  ",(R19/X19-1)))</f>
        <v>         /0</v>
      </c>
    </row>
    <row r="20" spans="1:25" ht="19.5" customHeight="1">
      <c r="A20" s="235" t="s">
        <v>232</v>
      </c>
      <c r="B20" s="233">
        <v>690</v>
      </c>
      <c r="C20" s="230">
        <v>546</v>
      </c>
      <c r="D20" s="229">
        <v>0</v>
      </c>
      <c r="E20" s="230">
        <v>0</v>
      </c>
      <c r="F20" s="229">
        <f t="shared" si="0"/>
        <v>1236</v>
      </c>
      <c r="G20" s="232">
        <f t="shared" si="1"/>
        <v>0.0020532823445959304</v>
      </c>
      <c r="H20" s="233">
        <v>593</v>
      </c>
      <c r="I20" s="230">
        <v>670</v>
      </c>
      <c r="J20" s="229"/>
      <c r="K20" s="230"/>
      <c r="L20" s="229">
        <f t="shared" si="2"/>
        <v>1263</v>
      </c>
      <c r="M20" s="234">
        <f t="shared" si="3"/>
        <v>-0.02137767220902609</v>
      </c>
      <c r="N20" s="233">
        <v>2069</v>
      </c>
      <c r="O20" s="230">
        <v>1530</v>
      </c>
      <c r="P20" s="229"/>
      <c r="Q20" s="230"/>
      <c r="R20" s="229">
        <f t="shared" si="4"/>
        <v>3599</v>
      </c>
      <c r="S20" s="232">
        <f t="shared" si="5"/>
        <v>0.0026155067062783787</v>
      </c>
      <c r="T20" s="233">
        <v>1035</v>
      </c>
      <c r="U20" s="230">
        <v>1658</v>
      </c>
      <c r="V20" s="229"/>
      <c r="W20" s="230"/>
      <c r="X20" s="229">
        <f t="shared" si="6"/>
        <v>2693</v>
      </c>
      <c r="Y20" s="228">
        <f t="shared" si="7"/>
        <v>0.3364277757148162</v>
      </c>
    </row>
    <row r="21" spans="1:25" ht="19.5" customHeight="1">
      <c r="A21" s="235" t="s">
        <v>228</v>
      </c>
      <c r="B21" s="233">
        <v>340</v>
      </c>
      <c r="C21" s="230">
        <v>202</v>
      </c>
      <c r="D21" s="229">
        <v>0</v>
      </c>
      <c r="E21" s="230">
        <v>0</v>
      </c>
      <c r="F21" s="229">
        <f t="shared" si="0"/>
        <v>542</v>
      </c>
      <c r="G21" s="232">
        <f t="shared" si="1"/>
        <v>0.0009003875653487008</v>
      </c>
      <c r="H21" s="233">
        <v>50</v>
      </c>
      <c r="I21" s="230">
        <v>65</v>
      </c>
      <c r="J21" s="229"/>
      <c r="K21" s="230"/>
      <c r="L21" s="229">
        <f t="shared" si="2"/>
        <v>115</v>
      </c>
      <c r="M21" s="234">
        <f t="shared" si="3"/>
        <v>3.71304347826087</v>
      </c>
      <c r="N21" s="233">
        <v>1331</v>
      </c>
      <c r="O21" s="230">
        <v>1159</v>
      </c>
      <c r="P21" s="229"/>
      <c r="Q21" s="230"/>
      <c r="R21" s="229">
        <f t="shared" si="4"/>
        <v>2490</v>
      </c>
      <c r="S21" s="232">
        <f t="shared" si="5"/>
        <v>0.0018095614611373058</v>
      </c>
      <c r="T21" s="233">
        <v>327</v>
      </c>
      <c r="U21" s="230">
        <v>323</v>
      </c>
      <c r="V21" s="229"/>
      <c r="W21" s="230"/>
      <c r="X21" s="229">
        <f t="shared" si="6"/>
        <v>650</v>
      </c>
      <c r="Y21" s="228">
        <f t="shared" si="7"/>
        <v>2.830769230769231</v>
      </c>
    </row>
    <row r="22" spans="1:25" ht="19.5" customHeight="1" thickBot="1">
      <c r="A22" s="235" t="s">
        <v>211</v>
      </c>
      <c r="B22" s="233">
        <v>76</v>
      </c>
      <c r="C22" s="230">
        <v>2</v>
      </c>
      <c r="D22" s="229">
        <v>11</v>
      </c>
      <c r="E22" s="230">
        <v>8</v>
      </c>
      <c r="F22" s="229">
        <f t="shared" si="0"/>
        <v>97</v>
      </c>
      <c r="G22" s="232">
        <f t="shared" si="1"/>
        <v>0.0001611394720273505</v>
      </c>
      <c r="H22" s="233">
        <v>9181</v>
      </c>
      <c r="I22" s="230">
        <v>9812</v>
      </c>
      <c r="J22" s="229">
        <v>0</v>
      </c>
      <c r="K22" s="230">
        <v>1</v>
      </c>
      <c r="L22" s="229">
        <f t="shared" si="2"/>
        <v>18994</v>
      </c>
      <c r="M22" s="234">
        <f t="shared" si="3"/>
        <v>-0.9948931241444666</v>
      </c>
      <c r="N22" s="233">
        <v>527</v>
      </c>
      <c r="O22" s="230">
        <v>12</v>
      </c>
      <c r="P22" s="229">
        <v>14</v>
      </c>
      <c r="Q22" s="230">
        <v>12</v>
      </c>
      <c r="R22" s="229">
        <f t="shared" si="4"/>
        <v>565</v>
      </c>
      <c r="S22" s="232">
        <f t="shared" si="5"/>
        <v>0.0004106033034307541</v>
      </c>
      <c r="T22" s="233">
        <v>22007</v>
      </c>
      <c r="U22" s="230">
        <v>22509</v>
      </c>
      <c r="V22" s="229">
        <v>0</v>
      </c>
      <c r="W22" s="230">
        <v>7</v>
      </c>
      <c r="X22" s="229">
        <f t="shared" si="6"/>
        <v>44523</v>
      </c>
      <c r="Y22" s="228">
        <f t="shared" si="7"/>
        <v>-0.9873099296992566</v>
      </c>
    </row>
    <row r="23" spans="1:25" s="283" customFormat="1" ht="19.5" customHeight="1">
      <c r="A23" s="292" t="s">
        <v>60</v>
      </c>
      <c r="B23" s="289">
        <f>SUM(B24:B36)</f>
        <v>101275</v>
      </c>
      <c r="C23" s="288">
        <f>SUM(C24:C36)</f>
        <v>92943</v>
      </c>
      <c r="D23" s="287">
        <f>SUM(D24:D36)</f>
        <v>17</v>
      </c>
      <c r="E23" s="288">
        <f>SUM(E24:E36)</f>
        <v>6</v>
      </c>
      <c r="F23" s="287">
        <f t="shared" si="0"/>
        <v>194241</v>
      </c>
      <c r="G23" s="290">
        <f t="shared" si="1"/>
        <v>0.3226793008872638</v>
      </c>
      <c r="H23" s="289">
        <f>SUM(H24:H36)</f>
        <v>83272</v>
      </c>
      <c r="I23" s="288">
        <f>SUM(I24:I36)</f>
        <v>73594</v>
      </c>
      <c r="J23" s="287">
        <f>SUM(J24:J36)</f>
        <v>251</v>
      </c>
      <c r="K23" s="288">
        <f>SUM(K24:K36)</f>
        <v>155</v>
      </c>
      <c r="L23" s="287">
        <f t="shared" si="2"/>
        <v>157272</v>
      </c>
      <c r="M23" s="291">
        <f t="shared" si="3"/>
        <v>0.23506409278193185</v>
      </c>
      <c r="N23" s="289">
        <f>SUM(N24:N36)</f>
        <v>206702</v>
      </c>
      <c r="O23" s="288">
        <f>SUM(O24:O36)</f>
        <v>202362</v>
      </c>
      <c r="P23" s="287">
        <f>SUM(P24:P36)</f>
        <v>177</v>
      </c>
      <c r="Q23" s="288">
        <f>SUM(Q24:Q36)</f>
        <v>136</v>
      </c>
      <c r="R23" s="287">
        <f t="shared" si="4"/>
        <v>409377</v>
      </c>
      <c r="S23" s="290">
        <f t="shared" si="5"/>
        <v>0.2975071655726935</v>
      </c>
      <c r="T23" s="289">
        <f>SUM(T24:T36)</f>
        <v>174252</v>
      </c>
      <c r="U23" s="288">
        <f>SUM(U24:U36)</f>
        <v>163797</v>
      </c>
      <c r="V23" s="287">
        <f>SUM(V24:V36)</f>
        <v>305</v>
      </c>
      <c r="W23" s="288">
        <f>SUM(W24:W36)</f>
        <v>159</v>
      </c>
      <c r="X23" s="287">
        <f t="shared" si="6"/>
        <v>338513</v>
      </c>
      <c r="Y23" s="284">
        <f t="shared" si="7"/>
        <v>0.20933908003533097</v>
      </c>
    </row>
    <row r="24" spans="1:25" ht="19.5" customHeight="1">
      <c r="A24" s="250" t="s">
        <v>196</v>
      </c>
      <c r="B24" s="247">
        <v>33370</v>
      </c>
      <c r="C24" s="245">
        <v>32161</v>
      </c>
      <c r="D24" s="246">
        <v>6</v>
      </c>
      <c r="E24" s="245">
        <v>3</v>
      </c>
      <c r="F24" s="246">
        <f t="shared" si="0"/>
        <v>65540</v>
      </c>
      <c r="G24" s="248">
        <f t="shared" si="1"/>
        <v>0.10887712367703663</v>
      </c>
      <c r="H24" s="247">
        <v>35711</v>
      </c>
      <c r="I24" s="245">
        <v>33002</v>
      </c>
      <c r="J24" s="246">
        <v>89</v>
      </c>
      <c r="K24" s="245"/>
      <c r="L24" s="246">
        <f t="shared" si="2"/>
        <v>68802</v>
      </c>
      <c r="M24" s="249">
        <f t="shared" si="3"/>
        <v>-0.047411412458940094</v>
      </c>
      <c r="N24" s="247">
        <v>70654</v>
      </c>
      <c r="O24" s="245">
        <v>70297</v>
      </c>
      <c r="P24" s="246">
        <v>164</v>
      </c>
      <c r="Q24" s="245">
        <v>131</v>
      </c>
      <c r="R24" s="246">
        <f t="shared" si="4"/>
        <v>141246</v>
      </c>
      <c r="S24" s="248">
        <f t="shared" si="5"/>
        <v>0.10264791893164654</v>
      </c>
      <c r="T24" s="247">
        <v>72556</v>
      </c>
      <c r="U24" s="245">
        <v>69870</v>
      </c>
      <c r="V24" s="246">
        <v>136</v>
      </c>
      <c r="W24" s="245"/>
      <c r="X24" s="246">
        <f t="shared" si="6"/>
        <v>142562</v>
      </c>
      <c r="Y24" s="244">
        <f t="shared" si="7"/>
        <v>-0.00923107139349899</v>
      </c>
    </row>
    <row r="25" spans="1:25" ht="19.5" customHeight="1">
      <c r="A25" s="250" t="s">
        <v>220</v>
      </c>
      <c r="B25" s="247">
        <v>22912</v>
      </c>
      <c r="C25" s="245">
        <v>20611</v>
      </c>
      <c r="D25" s="246">
        <v>0</v>
      </c>
      <c r="E25" s="245">
        <v>0</v>
      </c>
      <c r="F25" s="246">
        <f t="shared" si="0"/>
        <v>43523</v>
      </c>
      <c r="G25" s="248">
        <f t="shared" si="1"/>
        <v>0.07230178599016883</v>
      </c>
      <c r="H25" s="247">
        <v>12695</v>
      </c>
      <c r="I25" s="245">
        <v>10456</v>
      </c>
      <c r="J25" s="246"/>
      <c r="K25" s="245"/>
      <c r="L25" s="246">
        <f t="shared" si="2"/>
        <v>23151</v>
      </c>
      <c r="M25" s="249">
        <f t="shared" si="3"/>
        <v>0.8799619886829944</v>
      </c>
      <c r="N25" s="247">
        <v>43358</v>
      </c>
      <c r="O25" s="245">
        <v>42690</v>
      </c>
      <c r="P25" s="246"/>
      <c r="Q25" s="245"/>
      <c r="R25" s="246">
        <f t="shared" si="4"/>
        <v>86048</v>
      </c>
      <c r="S25" s="248">
        <f t="shared" si="5"/>
        <v>0.0625337930152381</v>
      </c>
      <c r="T25" s="247">
        <v>24671</v>
      </c>
      <c r="U25" s="245">
        <v>22729</v>
      </c>
      <c r="V25" s="246"/>
      <c r="W25" s="245"/>
      <c r="X25" s="246">
        <f t="shared" si="6"/>
        <v>47400</v>
      </c>
      <c r="Y25" s="244">
        <f t="shared" si="7"/>
        <v>0.8153586497890295</v>
      </c>
    </row>
    <row r="26" spans="1:25" ht="19.5" customHeight="1">
      <c r="A26" s="250" t="s">
        <v>223</v>
      </c>
      <c r="B26" s="247">
        <v>10809</v>
      </c>
      <c r="C26" s="245">
        <v>8845</v>
      </c>
      <c r="D26" s="246">
        <v>0</v>
      </c>
      <c r="E26" s="245">
        <v>0</v>
      </c>
      <c r="F26" s="246">
        <f t="shared" si="0"/>
        <v>19654</v>
      </c>
      <c r="G26" s="248">
        <f t="shared" si="1"/>
        <v>0.032649847249747906</v>
      </c>
      <c r="H26" s="247">
        <v>7473</v>
      </c>
      <c r="I26" s="245">
        <v>6858</v>
      </c>
      <c r="J26" s="246">
        <v>147</v>
      </c>
      <c r="K26" s="245">
        <v>146</v>
      </c>
      <c r="L26" s="246">
        <f t="shared" si="2"/>
        <v>14624</v>
      </c>
      <c r="M26" s="249">
        <f t="shared" si="3"/>
        <v>0.34395514223194756</v>
      </c>
      <c r="N26" s="247">
        <v>22058</v>
      </c>
      <c r="O26" s="245">
        <v>20522</v>
      </c>
      <c r="P26" s="246"/>
      <c r="Q26" s="245"/>
      <c r="R26" s="246">
        <f t="shared" si="4"/>
        <v>42580</v>
      </c>
      <c r="S26" s="248">
        <f t="shared" si="5"/>
        <v>0.030944227716958424</v>
      </c>
      <c r="T26" s="247">
        <v>15513</v>
      </c>
      <c r="U26" s="245">
        <v>15713</v>
      </c>
      <c r="V26" s="246">
        <v>147</v>
      </c>
      <c r="W26" s="245">
        <v>146</v>
      </c>
      <c r="X26" s="246">
        <f t="shared" si="6"/>
        <v>31519</v>
      </c>
      <c r="Y26" s="244">
        <f t="shared" si="7"/>
        <v>0.35093118436498627</v>
      </c>
    </row>
    <row r="27" spans="1:25" ht="19.5" customHeight="1">
      <c r="A27" s="250" t="s">
        <v>224</v>
      </c>
      <c r="B27" s="247">
        <v>9934</v>
      </c>
      <c r="C27" s="245">
        <v>8159</v>
      </c>
      <c r="D27" s="246">
        <v>0</v>
      </c>
      <c r="E27" s="245">
        <v>0</v>
      </c>
      <c r="F27" s="246">
        <f>SUM(B27:E27)</f>
        <v>18093</v>
      </c>
      <c r="G27" s="248">
        <f>F27/$F$9</f>
        <v>0.030056664612276834</v>
      </c>
      <c r="H27" s="247">
        <v>7776</v>
      </c>
      <c r="I27" s="245">
        <v>5945</v>
      </c>
      <c r="J27" s="246"/>
      <c r="K27" s="245"/>
      <c r="L27" s="246">
        <f>SUM(H27:K27)</f>
        <v>13721</v>
      </c>
      <c r="M27" s="249">
        <f>IF(ISERROR(F27/L27-1),"         /0",(F27/L27-1))</f>
        <v>0.3186356679542308</v>
      </c>
      <c r="N27" s="247">
        <v>21016</v>
      </c>
      <c r="O27" s="245">
        <v>19605</v>
      </c>
      <c r="P27" s="246"/>
      <c r="Q27" s="245"/>
      <c r="R27" s="246">
        <f>SUM(N27:Q27)</f>
        <v>40621</v>
      </c>
      <c r="S27" s="248">
        <f>R27/$R$9</f>
        <v>0.02952056068789498</v>
      </c>
      <c r="T27" s="247">
        <v>17816</v>
      </c>
      <c r="U27" s="245">
        <v>15516</v>
      </c>
      <c r="V27" s="246"/>
      <c r="W27" s="245"/>
      <c r="X27" s="246">
        <f>SUM(T27:W27)</f>
        <v>33332</v>
      </c>
      <c r="Y27" s="244">
        <f>IF(ISERROR(R27/X27-1),"         /0",IF(R27/X27&gt;5,"  *  ",(R27/X27-1)))</f>
        <v>0.2186787471498859</v>
      </c>
    </row>
    <row r="28" spans="1:25" ht="19.5" customHeight="1">
      <c r="A28" s="250" t="s">
        <v>230</v>
      </c>
      <c r="B28" s="247">
        <v>6130</v>
      </c>
      <c r="C28" s="245">
        <v>5755</v>
      </c>
      <c r="D28" s="246">
        <v>0</v>
      </c>
      <c r="E28" s="245">
        <v>0</v>
      </c>
      <c r="F28" s="246">
        <f t="shared" si="0"/>
        <v>11885</v>
      </c>
      <c r="G28" s="248">
        <f t="shared" si="1"/>
        <v>0.0197437384025264</v>
      </c>
      <c r="H28" s="247">
        <v>4740</v>
      </c>
      <c r="I28" s="245">
        <v>3168</v>
      </c>
      <c r="J28" s="246"/>
      <c r="K28" s="245"/>
      <c r="L28" s="246">
        <f t="shared" si="2"/>
        <v>7908</v>
      </c>
      <c r="M28" s="249">
        <f t="shared" si="3"/>
        <v>0.5029084471421346</v>
      </c>
      <c r="N28" s="247">
        <v>12485</v>
      </c>
      <c r="O28" s="245">
        <v>12269</v>
      </c>
      <c r="P28" s="246"/>
      <c r="Q28" s="245"/>
      <c r="R28" s="246">
        <f t="shared" si="4"/>
        <v>24754</v>
      </c>
      <c r="S28" s="248">
        <f t="shared" si="5"/>
        <v>0.01798951181084051</v>
      </c>
      <c r="T28" s="247">
        <v>8180</v>
      </c>
      <c r="U28" s="245">
        <v>6796</v>
      </c>
      <c r="V28" s="246"/>
      <c r="W28" s="245"/>
      <c r="X28" s="246">
        <f t="shared" si="6"/>
        <v>14976</v>
      </c>
      <c r="Y28" s="244">
        <f t="shared" si="7"/>
        <v>0.6529113247863247</v>
      </c>
    </row>
    <row r="29" spans="1:25" ht="19.5" customHeight="1">
      <c r="A29" s="250" t="s">
        <v>199</v>
      </c>
      <c r="B29" s="247">
        <v>4873</v>
      </c>
      <c r="C29" s="245">
        <v>4601</v>
      </c>
      <c r="D29" s="246">
        <v>0</v>
      </c>
      <c r="E29" s="245">
        <v>0</v>
      </c>
      <c r="F29" s="246">
        <f>SUM(B29:E29)</f>
        <v>9474</v>
      </c>
      <c r="G29" s="248">
        <f>F29/$F$9</f>
        <v>0.015738508845228028</v>
      </c>
      <c r="H29" s="247">
        <v>4210</v>
      </c>
      <c r="I29" s="245">
        <v>3916</v>
      </c>
      <c r="J29" s="246"/>
      <c r="K29" s="245"/>
      <c r="L29" s="246">
        <f>SUM(H29:K29)</f>
        <v>8126</v>
      </c>
      <c r="M29" s="249">
        <f>IF(ISERROR(F29/L29-1),"         /0",(F29/L29-1))</f>
        <v>0.1658872754122569</v>
      </c>
      <c r="N29" s="247">
        <v>10644</v>
      </c>
      <c r="O29" s="245">
        <v>9005</v>
      </c>
      <c r="P29" s="246"/>
      <c r="Q29" s="245"/>
      <c r="R29" s="246">
        <f>SUM(N29:Q29)</f>
        <v>19649</v>
      </c>
      <c r="S29" s="248">
        <f>R29/$R$9</f>
        <v>0.014279547449753783</v>
      </c>
      <c r="T29" s="247">
        <v>10422</v>
      </c>
      <c r="U29" s="245">
        <v>7964</v>
      </c>
      <c r="V29" s="246"/>
      <c r="W29" s="245"/>
      <c r="X29" s="246">
        <f>SUM(T29:W29)</f>
        <v>18386</v>
      </c>
      <c r="Y29" s="244">
        <f>IF(ISERROR(R29/X29-1),"         /0",IF(R29/X29&gt;5,"  *  ",(R29/X29-1)))</f>
        <v>0.06869357119547481</v>
      </c>
    </row>
    <row r="30" spans="1:25" ht="19.5" customHeight="1">
      <c r="A30" s="250" t="s">
        <v>235</v>
      </c>
      <c r="B30" s="247">
        <v>4191</v>
      </c>
      <c r="C30" s="245">
        <v>3113</v>
      </c>
      <c r="D30" s="246">
        <v>0</v>
      </c>
      <c r="E30" s="245">
        <v>0</v>
      </c>
      <c r="F30" s="246">
        <f>SUM(B30:E30)</f>
        <v>7304</v>
      </c>
      <c r="G30" s="248">
        <f>F30/$F$9</f>
        <v>0.012133636120492456</v>
      </c>
      <c r="H30" s="247">
        <v>2910</v>
      </c>
      <c r="I30" s="245">
        <v>2240</v>
      </c>
      <c r="J30" s="246"/>
      <c r="K30" s="245"/>
      <c r="L30" s="246">
        <f>SUM(H30:K30)</f>
        <v>5150</v>
      </c>
      <c r="M30" s="249">
        <f>IF(ISERROR(F30/L30-1),"         /0",(F30/L30-1))</f>
        <v>0.4182524271844661</v>
      </c>
      <c r="N30" s="247">
        <v>7650</v>
      </c>
      <c r="O30" s="245">
        <v>7560</v>
      </c>
      <c r="P30" s="246"/>
      <c r="Q30" s="245"/>
      <c r="R30" s="246">
        <f>SUM(N30:Q30)</f>
        <v>15210</v>
      </c>
      <c r="S30" s="248">
        <f>R30/$R$9</f>
        <v>0.011053586274658</v>
      </c>
      <c r="T30" s="247">
        <v>5355</v>
      </c>
      <c r="U30" s="245">
        <v>5622</v>
      </c>
      <c r="V30" s="246"/>
      <c r="W30" s="245"/>
      <c r="X30" s="246">
        <f>SUM(T30:W30)</f>
        <v>10977</v>
      </c>
      <c r="Y30" s="244">
        <f>IF(ISERROR(R30/X30-1),"         /0",IF(R30/X30&gt;5,"  *  ",(R30/X30-1)))</f>
        <v>0.3856244875649084</v>
      </c>
    </row>
    <row r="31" spans="1:25" ht="19.5" customHeight="1">
      <c r="A31" s="250" t="s">
        <v>197</v>
      </c>
      <c r="B31" s="247">
        <v>2758</v>
      </c>
      <c r="C31" s="245">
        <v>2482</v>
      </c>
      <c r="D31" s="246">
        <v>0</v>
      </c>
      <c r="E31" s="245">
        <v>0</v>
      </c>
      <c r="F31" s="246">
        <f>SUM(B31:E31)</f>
        <v>5240</v>
      </c>
      <c r="G31" s="248">
        <f>F31/$F$9</f>
        <v>0.008704853952817698</v>
      </c>
      <c r="H31" s="247"/>
      <c r="I31" s="245"/>
      <c r="J31" s="246"/>
      <c r="K31" s="245"/>
      <c r="L31" s="246">
        <f>SUM(H31:K31)</f>
        <v>0</v>
      </c>
      <c r="M31" s="249" t="str">
        <f>IF(ISERROR(F31/L31-1),"         /0",(F31/L31-1))</f>
        <v>         /0</v>
      </c>
      <c r="N31" s="247">
        <v>5579</v>
      </c>
      <c r="O31" s="245">
        <v>6034</v>
      </c>
      <c r="P31" s="246"/>
      <c r="Q31" s="245"/>
      <c r="R31" s="246">
        <f>SUM(N31:Q31)</f>
        <v>11613</v>
      </c>
      <c r="S31" s="248">
        <f>R31/$R$9</f>
        <v>0.008439533031400616</v>
      </c>
      <c r="T31" s="247"/>
      <c r="U31" s="245"/>
      <c r="V31" s="246"/>
      <c r="W31" s="245"/>
      <c r="X31" s="246">
        <f>SUM(T31:W31)</f>
        <v>0</v>
      </c>
      <c r="Y31" s="244" t="str">
        <f>IF(ISERROR(R31/X31-1),"         /0",IF(R31/X31&gt;5,"  *  ",(R31/X31-1)))</f>
        <v>         /0</v>
      </c>
    </row>
    <row r="32" spans="1:25" ht="19.5" customHeight="1">
      <c r="A32" s="250" t="s">
        <v>236</v>
      </c>
      <c r="B32" s="247">
        <v>2576</v>
      </c>
      <c r="C32" s="245">
        <v>2652</v>
      </c>
      <c r="D32" s="246">
        <v>0</v>
      </c>
      <c r="E32" s="245">
        <v>0</v>
      </c>
      <c r="F32" s="246">
        <f t="shared" si="0"/>
        <v>5228</v>
      </c>
      <c r="G32" s="248">
        <f t="shared" si="1"/>
        <v>0.008684919172773078</v>
      </c>
      <c r="H32" s="247">
        <v>701</v>
      </c>
      <c r="I32" s="245">
        <v>741</v>
      </c>
      <c r="J32" s="246"/>
      <c r="K32" s="245"/>
      <c r="L32" s="246">
        <f t="shared" si="2"/>
        <v>1442</v>
      </c>
      <c r="M32" s="249">
        <f t="shared" si="3"/>
        <v>2.6255201109570043</v>
      </c>
      <c r="N32" s="247">
        <v>5341</v>
      </c>
      <c r="O32" s="245">
        <v>5427</v>
      </c>
      <c r="P32" s="246"/>
      <c r="Q32" s="245"/>
      <c r="R32" s="246">
        <f t="shared" si="4"/>
        <v>10768</v>
      </c>
      <c r="S32" s="248">
        <f t="shared" si="5"/>
        <v>0.007825444905030727</v>
      </c>
      <c r="T32" s="247">
        <v>1910</v>
      </c>
      <c r="U32" s="245">
        <v>2034</v>
      </c>
      <c r="V32" s="246"/>
      <c r="W32" s="245"/>
      <c r="X32" s="246">
        <f t="shared" si="6"/>
        <v>3944</v>
      </c>
      <c r="Y32" s="244">
        <f t="shared" si="7"/>
        <v>1.7302231237322516</v>
      </c>
    </row>
    <row r="33" spans="1:25" ht="19.5" customHeight="1">
      <c r="A33" s="250" t="s">
        <v>239</v>
      </c>
      <c r="B33" s="247">
        <v>1468</v>
      </c>
      <c r="C33" s="245">
        <v>1736</v>
      </c>
      <c r="D33" s="246">
        <v>0</v>
      </c>
      <c r="E33" s="245">
        <v>0</v>
      </c>
      <c r="F33" s="246">
        <f t="shared" si="0"/>
        <v>3204</v>
      </c>
      <c r="G33" s="248">
        <f t="shared" si="1"/>
        <v>0.005322586271913722</v>
      </c>
      <c r="H33" s="247">
        <v>563</v>
      </c>
      <c r="I33" s="245">
        <v>518</v>
      </c>
      <c r="J33" s="246"/>
      <c r="K33" s="245"/>
      <c r="L33" s="246">
        <f t="shared" si="2"/>
        <v>1081</v>
      </c>
      <c r="M33" s="249">
        <f t="shared" si="3"/>
        <v>1.9639222941720629</v>
      </c>
      <c r="N33" s="247">
        <v>3108</v>
      </c>
      <c r="O33" s="245">
        <v>3087</v>
      </c>
      <c r="P33" s="246"/>
      <c r="Q33" s="245"/>
      <c r="R33" s="246">
        <f t="shared" si="4"/>
        <v>6195</v>
      </c>
      <c r="S33" s="248">
        <f t="shared" si="5"/>
        <v>0.004502101707528357</v>
      </c>
      <c r="T33" s="247">
        <v>3524</v>
      </c>
      <c r="U33" s="245">
        <v>2212</v>
      </c>
      <c r="V33" s="246"/>
      <c r="W33" s="245"/>
      <c r="X33" s="246">
        <f t="shared" si="6"/>
        <v>5736</v>
      </c>
      <c r="Y33" s="244">
        <f t="shared" si="7"/>
        <v>0.08002092050209209</v>
      </c>
    </row>
    <row r="34" spans="1:25" ht="19.5" customHeight="1">
      <c r="A34" s="250" t="s">
        <v>232</v>
      </c>
      <c r="B34" s="247">
        <v>806</v>
      </c>
      <c r="C34" s="245">
        <v>1935</v>
      </c>
      <c r="D34" s="246">
        <v>0</v>
      </c>
      <c r="E34" s="245">
        <v>0</v>
      </c>
      <c r="F34" s="246">
        <f t="shared" si="0"/>
        <v>2741</v>
      </c>
      <c r="G34" s="248">
        <f t="shared" si="1"/>
        <v>0.004553436008525441</v>
      </c>
      <c r="H34" s="247">
        <v>750</v>
      </c>
      <c r="I34" s="245">
        <v>1210</v>
      </c>
      <c r="J34" s="246"/>
      <c r="K34" s="245"/>
      <c r="L34" s="246">
        <f t="shared" si="2"/>
        <v>1960</v>
      </c>
      <c r="M34" s="249">
        <f t="shared" si="3"/>
        <v>0.398469387755102</v>
      </c>
      <c r="N34" s="247">
        <v>1814</v>
      </c>
      <c r="O34" s="245">
        <v>3481</v>
      </c>
      <c r="P34" s="246"/>
      <c r="Q34" s="245"/>
      <c r="R34" s="246">
        <f t="shared" si="4"/>
        <v>5295</v>
      </c>
      <c r="S34" s="248">
        <f t="shared" si="5"/>
        <v>0.003848043348081138</v>
      </c>
      <c r="T34" s="247">
        <v>1359</v>
      </c>
      <c r="U34" s="245">
        <v>2336</v>
      </c>
      <c r="V34" s="246"/>
      <c r="W34" s="245"/>
      <c r="X34" s="246">
        <f t="shared" si="6"/>
        <v>3695</v>
      </c>
      <c r="Y34" s="244">
        <f t="shared" si="7"/>
        <v>0.4330175913396481</v>
      </c>
    </row>
    <row r="35" spans="1:25" ht="19.5" customHeight="1">
      <c r="A35" s="250" t="s">
        <v>228</v>
      </c>
      <c r="B35" s="247">
        <v>1385</v>
      </c>
      <c r="C35" s="245">
        <v>893</v>
      </c>
      <c r="D35" s="246">
        <v>0</v>
      </c>
      <c r="E35" s="245">
        <v>0</v>
      </c>
      <c r="F35" s="246">
        <f t="shared" si="0"/>
        <v>2278</v>
      </c>
      <c r="G35" s="248">
        <f t="shared" si="1"/>
        <v>0.0037842857451371595</v>
      </c>
      <c r="H35" s="247"/>
      <c r="I35" s="245"/>
      <c r="J35" s="246"/>
      <c r="K35" s="245"/>
      <c r="L35" s="246">
        <f t="shared" si="2"/>
        <v>0</v>
      </c>
      <c r="M35" s="249" t="s">
        <v>50</v>
      </c>
      <c r="N35" s="247">
        <v>2895</v>
      </c>
      <c r="O35" s="245">
        <v>2382</v>
      </c>
      <c r="P35" s="246"/>
      <c r="Q35" s="245"/>
      <c r="R35" s="246">
        <f t="shared" si="4"/>
        <v>5277</v>
      </c>
      <c r="S35" s="248">
        <f t="shared" si="5"/>
        <v>0.003834962180892194</v>
      </c>
      <c r="T35" s="247"/>
      <c r="U35" s="245"/>
      <c r="V35" s="246"/>
      <c r="W35" s="245"/>
      <c r="X35" s="246">
        <f t="shared" si="6"/>
        <v>0</v>
      </c>
      <c r="Y35" s="244" t="str">
        <f t="shared" si="7"/>
        <v>         /0</v>
      </c>
    </row>
    <row r="36" spans="1:25" ht="19.5" customHeight="1" thickBot="1">
      <c r="A36" s="250" t="s">
        <v>211</v>
      </c>
      <c r="B36" s="247">
        <v>63</v>
      </c>
      <c r="C36" s="245">
        <v>0</v>
      </c>
      <c r="D36" s="246">
        <v>11</v>
      </c>
      <c r="E36" s="245">
        <v>3</v>
      </c>
      <c r="F36" s="246">
        <f t="shared" si="0"/>
        <v>77</v>
      </c>
      <c r="G36" s="248">
        <f t="shared" si="1"/>
        <v>0.00012791483861964939</v>
      </c>
      <c r="H36" s="247">
        <v>5743</v>
      </c>
      <c r="I36" s="245">
        <v>5540</v>
      </c>
      <c r="J36" s="246">
        <v>15</v>
      </c>
      <c r="K36" s="245">
        <v>9</v>
      </c>
      <c r="L36" s="246">
        <f t="shared" si="2"/>
        <v>11307</v>
      </c>
      <c r="M36" s="249" t="s">
        <v>50</v>
      </c>
      <c r="N36" s="247">
        <v>100</v>
      </c>
      <c r="O36" s="245">
        <v>3</v>
      </c>
      <c r="P36" s="246">
        <v>13</v>
      </c>
      <c r="Q36" s="245">
        <v>5</v>
      </c>
      <c r="R36" s="246">
        <f t="shared" si="4"/>
        <v>121</v>
      </c>
      <c r="S36" s="248">
        <f t="shared" si="5"/>
        <v>8.79345127701261E-05</v>
      </c>
      <c r="T36" s="247">
        <v>12946</v>
      </c>
      <c r="U36" s="245">
        <v>13005</v>
      </c>
      <c r="V36" s="246">
        <v>22</v>
      </c>
      <c r="W36" s="245">
        <v>13</v>
      </c>
      <c r="X36" s="246">
        <f t="shared" si="6"/>
        <v>25986</v>
      </c>
      <c r="Y36" s="244">
        <f t="shared" si="7"/>
        <v>-0.9953436465789272</v>
      </c>
    </row>
    <row r="37" spans="1:25" s="283" customFormat="1" ht="19.5" customHeight="1">
      <c r="A37" s="292" t="s">
        <v>59</v>
      </c>
      <c r="B37" s="289">
        <f>SUM(B38:B44)</f>
        <v>39476</v>
      </c>
      <c r="C37" s="288">
        <f>SUM(C38:C44)</f>
        <v>34481</v>
      </c>
      <c r="D37" s="287">
        <f>SUM(D38:D44)</f>
        <v>1</v>
      </c>
      <c r="E37" s="288">
        <f>SUM(E38:E44)</f>
        <v>5</v>
      </c>
      <c r="F37" s="287">
        <f t="shared" si="0"/>
        <v>73963</v>
      </c>
      <c r="G37" s="290">
        <f t="shared" si="1"/>
        <v>0.12286967803668997</v>
      </c>
      <c r="H37" s="289">
        <f>SUM(H38:H44)</f>
        <v>40237</v>
      </c>
      <c r="I37" s="288">
        <f>SUM(I38:I44)</f>
        <v>33922</v>
      </c>
      <c r="J37" s="287">
        <f>SUM(J38:J44)</f>
        <v>21</v>
      </c>
      <c r="K37" s="288">
        <f>SUM(K38:K44)</f>
        <v>4</v>
      </c>
      <c r="L37" s="287">
        <f t="shared" si="2"/>
        <v>74184</v>
      </c>
      <c r="M37" s="291">
        <f t="shared" si="3"/>
        <v>-0.0029790790466946993</v>
      </c>
      <c r="N37" s="289">
        <f>SUM(N38:N44)</f>
        <v>88639</v>
      </c>
      <c r="O37" s="288">
        <f>SUM(O38:O44)</f>
        <v>78696</v>
      </c>
      <c r="P37" s="287">
        <f>SUM(P38:P44)</f>
        <v>7</v>
      </c>
      <c r="Q37" s="288">
        <f>SUM(Q38:Q44)</f>
        <v>8</v>
      </c>
      <c r="R37" s="287">
        <f t="shared" si="4"/>
        <v>167350</v>
      </c>
      <c r="S37" s="290">
        <f t="shared" si="5"/>
        <v>0.12161851828165787</v>
      </c>
      <c r="T37" s="289">
        <f>SUM(T38:T44)</f>
        <v>92803</v>
      </c>
      <c r="U37" s="288">
        <f>SUM(U38:U44)</f>
        <v>78641</v>
      </c>
      <c r="V37" s="287">
        <f>SUM(V38:V44)</f>
        <v>34</v>
      </c>
      <c r="W37" s="288">
        <f>SUM(W38:W44)</f>
        <v>10</v>
      </c>
      <c r="X37" s="287">
        <f t="shared" si="6"/>
        <v>171488</v>
      </c>
      <c r="Y37" s="284">
        <f t="shared" si="7"/>
        <v>-0.024129968277663782</v>
      </c>
    </row>
    <row r="38" spans="1:25" ht="19.5" customHeight="1">
      <c r="A38" s="250" t="s">
        <v>196</v>
      </c>
      <c r="B38" s="247">
        <v>17488</v>
      </c>
      <c r="C38" s="245">
        <v>16799</v>
      </c>
      <c r="D38" s="246">
        <v>1</v>
      </c>
      <c r="E38" s="245">
        <v>5</v>
      </c>
      <c r="F38" s="246">
        <f t="shared" si="0"/>
        <v>34293</v>
      </c>
      <c r="G38" s="248">
        <f t="shared" si="1"/>
        <v>0.05696861767251476</v>
      </c>
      <c r="H38" s="247">
        <v>16826</v>
      </c>
      <c r="I38" s="245">
        <v>13766</v>
      </c>
      <c r="J38" s="246">
        <v>17</v>
      </c>
      <c r="K38" s="245"/>
      <c r="L38" s="246">
        <f t="shared" si="2"/>
        <v>30609</v>
      </c>
      <c r="M38" s="249">
        <f t="shared" si="3"/>
        <v>0.12035675781632849</v>
      </c>
      <c r="N38" s="247">
        <v>37523</v>
      </c>
      <c r="O38" s="245">
        <v>36831</v>
      </c>
      <c r="P38" s="246">
        <v>5</v>
      </c>
      <c r="Q38" s="245">
        <v>6</v>
      </c>
      <c r="R38" s="246">
        <f t="shared" si="4"/>
        <v>74365</v>
      </c>
      <c r="S38" s="248">
        <f t="shared" si="5"/>
        <v>0.054043388778102705</v>
      </c>
      <c r="T38" s="247">
        <v>35584</v>
      </c>
      <c r="U38" s="245">
        <v>31039</v>
      </c>
      <c r="V38" s="246">
        <v>24</v>
      </c>
      <c r="W38" s="245"/>
      <c r="X38" s="229">
        <f t="shared" si="6"/>
        <v>66647</v>
      </c>
      <c r="Y38" s="244">
        <f t="shared" si="7"/>
        <v>0.11580416222785717</v>
      </c>
    </row>
    <row r="39" spans="1:25" ht="19.5" customHeight="1">
      <c r="A39" s="250" t="s">
        <v>227</v>
      </c>
      <c r="B39" s="247">
        <v>8231</v>
      </c>
      <c r="C39" s="245">
        <v>6553</v>
      </c>
      <c r="D39" s="246">
        <v>0</v>
      </c>
      <c r="E39" s="245">
        <v>0</v>
      </c>
      <c r="F39" s="246">
        <f t="shared" si="0"/>
        <v>14784</v>
      </c>
      <c r="G39" s="248">
        <f t="shared" si="1"/>
        <v>0.024559649014972682</v>
      </c>
      <c r="H39" s="247">
        <v>11341</v>
      </c>
      <c r="I39" s="245">
        <v>10051</v>
      </c>
      <c r="J39" s="246"/>
      <c r="K39" s="245"/>
      <c r="L39" s="246">
        <f t="shared" si="2"/>
        <v>21392</v>
      </c>
      <c r="M39" s="249">
        <f t="shared" si="3"/>
        <v>-0.3089005235602095</v>
      </c>
      <c r="N39" s="247">
        <v>20080</v>
      </c>
      <c r="O39" s="245">
        <v>17567</v>
      </c>
      <c r="P39" s="246"/>
      <c r="Q39" s="245"/>
      <c r="R39" s="246">
        <f t="shared" si="4"/>
        <v>37647</v>
      </c>
      <c r="S39" s="248">
        <f t="shared" si="5"/>
        <v>0.02735926117567717</v>
      </c>
      <c r="T39" s="247">
        <v>27356</v>
      </c>
      <c r="U39" s="245">
        <v>24818</v>
      </c>
      <c r="V39" s="246"/>
      <c r="W39" s="245"/>
      <c r="X39" s="229">
        <f t="shared" si="6"/>
        <v>52174</v>
      </c>
      <c r="Y39" s="244">
        <f t="shared" si="7"/>
        <v>-0.2784337026104956</v>
      </c>
    </row>
    <row r="40" spans="1:25" ht="19.5" customHeight="1">
      <c r="A40" s="250" t="s">
        <v>229</v>
      </c>
      <c r="B40" s="247">
        <v>6583</v>
      </c>
      <c r="C40" s="245">
        <v>5645</v>
      </c>
      <c r="D40" s="246">
        <v>0</v>
      </c>
      <c r="E40" s="245">
        <v>0</v>
      </c>
      <c r="F40" s="246">
        <f aca="true" t="shared" si="8" ref="F40:F46">SUM(B40:E40)</f>
        <v>12228</v>
      </c>
      <c r="G40" s="248">
        <f aca="true" t="shared" si="9" ref="G40:G46">F40/$F$9</f>
        <v>0.020313540865468476</v>
      </c>
      <c r="H40" s="247">
        <v>4507</v>
      </c>
      <c r="I40" s="245">
        <v>4301</v>
      </c>
      <c r="J40" s="246"/>
      <c r="K40" s="245"/>
      <c r="L40" s="246">
        <f aca="true" t="shared" si="10" ref="L40:L46">SUM(H40:K40)</f>
        <v>8808</v>
      </c>
      <c r="M40" s="249">
        <f aca="true" t="shared" si="11" ref="M40:M46">IF(ISERROR(F40/L40-1),"         /0",(F40/L40-1))</f>
        <v>0.388283378746594</v>
      </c>
      <c r="N40" s="247">
        <v>13595</v>
      </c>
      <c r="O40" s="245">
        <v>11919</v>
      </c>
      <c r="P40" s="246"/>
      <c r="Q40" s="245"/>
      <c r="R40" s="246">
        <f aca="true" t="shared" si="12" ref="R40:R46">SUM(N40:Q40)</f>
        <v>25514</v>
      </c>
      <c r="S40" s="248">
        <f aca="true" t="shared" si="13" ref="S40:S46">R40/$R$9</f>
        <v>0.01854182775881816</v>
      </c>
      <c r="T40" s="247">
        <v>10819</v>
      </c>
      <c r="U40" s="245">
        <v>9383</v>
      </c>
      <c r="V40" s="246"/>
      <c r="W40" s="245"/>
      <c r="X40" s="229">
        <f aca="true" t="shared" si="14" ref="X40:X46">SUM(T40:W40)</f>
        <v>20202</v>
      </c>
      <c r="Y40" s="244">
        <f aca="true" t="shared" si="15" ref="Y40:Y46">IF(ISERROR(R40/X40-1),"         /0",IF(R40/X40&gt;5,"  *  ",(R40/X40-1)))</f>
        <v>0.2629442629442629</v>
      </c>
    </row>
    <row r="41" spans="1:25" ht="19.5" customHeight="1">
      <c r="A41" s="250" t="s">
        <v>231</v>
      </c>
      <c r="B41" s="247">
        <v>5840</v>
      </c>
      <c r="C41" s="245">
        <v>5484</v>
      </c>
      <c r="D41" s="246">
        <v>0</v>
      </c>
      <c r="E41" s="245">
        <v>0</v>
      </c>
      <c r="F41" s="246">
        <f t="shared" si="8"/>
        <v>11324</v>
      </c>
      <c r="G41" s="248">
        <f t="shared" si="9"/>
        <v>0.018811787435440385</v>
      </c>
      <c r="H41" s="247">
        <v>6457</v>
      </c>
      <c r="I41" s="245">
        <v>5804</v>
      </c>
      <c r="J41" s="246"/>
      <c r="K41" s="245"/>
      <c r="L41" s="246">
        <f t="shared" si="10"/>
        <v>12261</v>
      </c>
      <c r="M41" s="249">
        <f t="shared" si="11"/>
        <v>-0.07642117282440253</v>
      </c>
      <c r="N41" s="247">
        <v>13029</v>
      </c>
      <c r="O41" s="245">
        <v>12379</v>
      </c>
      <c r="P41" s="246"/>
      <c r="Q41" s="245"/>
      <c r="R41" s="246">
        <f t="shared" si="12"/>
        <v>25408</v>
      </c>
      <c r="S41" s="248">
        <f t="shared" si="13"/>
        <v>0.018464794218705487</v>
      </c>
      <c r="T41" s="247">
        <v>14526</v>
      </c>
      <c r="U41" s="245">
        <v>13401</v>
      </c>
      <c r="V41" s="246"/>
      <c r="W41" s="245"/>
      <c r="X41" s="229">
        <f t="shared" si="14"/>
        <v>27927</v>
      </c>
      <c r="Y41" s="244">
        <f t="shared" si="15"/>
        <v>-0.0901994485623232</v>
      </c>
    </row>
    <row r="42" spans="1:25" ht="19.5" customHeight="1">
      <c r="A42" s="250" t="s">
        <v>221</v>
      </c>
      <c r="B42" s="247">
        <v>749</v>
      </c>
      <c r="C42" s="245">
        <v>0</v>
      </c>
      <c r="D42" s="246">
        <v>0</v>
      </c>
      <c r="E42" s="245">
        <v>0</v>
      </c>
      <c r="F42" s="246">
        <f t="shared" si="8"/>
        <v>749</v>
      </c>
      <c r="G42" s="248">
        <f t="shared" si="9"/>
        <v>0.0012442625211184076</v>
      </c>
      <c r="H42" s="247">
        <v>545</v>
      </c>
      <c r="I42" s="245"/>
      <c r="J42" s="246"/>
      <c r="K42" s="245"/>
      <c r="L42" s="246">
        <f t="shared" si="10"/>
        <v>545</v>
      </c>
      <c r="M42" s="249">
        <f t="shared" si="11"/>
        <v>0.3743119266055046</v>
      </c>
      <c r="N42" s="247">
        <v>2194</v>
      </c>
      <c r="O42" s="245"/>
      <c r="P42" s="246"/>
      <c r="Q42" s="245"/>
      <c r="R42" s="246">
        <f t="shared" si="12"/>
        <v>2194</v>
      </c>
      <c r="S42" s="248">
        <f t="shared" si="13"/>
        <v>0.0015944489340302204</v>
      </c>
      <c r="T42" s="247">
        <v>2237</v>
      </c>
      <c r="U42" s="245"/>
      <c r="V42" s="246"/>
      <c r="W42" s="245"/>
      <c r="X42" s="229">
        <f t="shared" si="14"/>
        <v>2237</v>
      </c>
      <c r="Y42" s="244">
        <f t="shared" si="15"/>
        <v>-0.019222172552525674</v>
      </c>
    </row>
    <row r="43" spans="1:25" ht="19.5" customHeight="1">
      <c r="A43" s="250" t="s">
        <v>234</v>
      </c>
      <c r="B43" s="247">
        <v>332</v>
      </c>
      <c r="C43" s="245">
        <v>0</v>
      </c>
      <c r="D43" s="246">
        <v>0</v>
      </c>
      <c r="E43" s="245">
        <v>0</v>
      </c>
      <c r="F43" s="246">
        <f t="shared" si="8"/>
        <v>332</v>
      </c>
      <c r="G43" s="248">
        <f t="shared" si="9"/>
        <v>0.0005515289145678389</v>
      </c>
      <c r="H43" s="247">
        <v>105</v>
      </c>
      <c r="I43" s="245"/>
      <c r="J43" s="246"/>
      <c r="K43" s="245"/>
      <c r="L43" s="246">
        <f t="shared" si="10"/>
        <v>105</v>
      </c>
      <c r="M43" s="249">
        <f t="shared" si="11"/>
        <v>2.1619047619047618</v>
      </c>
      <c r="N43" s="247">
        <v>1028</v>
      </c>
      <c r="O43" s="245"/>
      <c r="P43" s="246"/>
      <c r="Q43" s="245"/>
      <c r="R43" s="246">
        <f t="shared" si="12"/>
        <v>1028</v>
      </c>
      <c r="S43" s="248">
        <f t="shared" si="13"/>
        <v>0.0007470799927908234</v>
      </c>
      <c r="T43" s="247">
        <v>551</v>
      </c>
      <c r="U43" s="245"/>
      <c r="V43" s="246"/>
      <c r="W43" s="245"/>
      <c r="X43" s="229">
        <f t="shared" si="14"/>
        <v>551</v>
      </c>
      <c r="Y43" s="244">
        <f t="shared" si="15"/>
        <v>0.8656987295825771</v>
      </c>
    </row>
    <row r="44" spans="1:25" ht="19.5" customHeight="1" thickBot="1">
      <c r="A44" s="250" t="s">
        <v>211</v>
      </c>
      <c r="B44" s="247">
        <v>253</v>
      </c>
      <c r="C44" s="245">
        <v>0</v>
      </c>
      <c r="D44" s="246">
        <v>0</v>
      </c>
      <c r="E44" s="245">
        <v>0</v>
      </c>
      <c r="F44" s="246">
        <f t="shared" si="8"/>
        <v>253</v>
      </c>
      <c r="G44" s="248">
        <f t="shared" si="9"/>
        <v>0.0004202916126074194</v>
      </c>
      <c r="H44" s="247">
        <v>456</v>
      </c>
      <c r="I44" s="245">
        <v>0</v>
      </c>
      <c r="J44" s="246">
        <v>4</v>
      </c>
      <c r="K44" s="245">
        <v>4</v>
      </c>
      <c r="L44" s="246">
        <f t="shared" si="10"/>
        <v>464</v>
      </c>
      <c r="M44" s="249">
        <f t="shared" si="11"/>
        <v>-0.45474137931034486</v>
      </c>
      <c r="N44" s="247">
        <v>1190</v>
      </c>
      <c r="O44" s="245">
        <v>0</v>
      </c>
      <c r="P44" s="246">
        <v>2</v>
      </c>
      <c r="Q44" s="245">
        <v>2</v>
      </c>
      <c r="R44" s="246">
        <f t="shared" si="12"/>
        <v>1194</v>
      </c>
      <c r="S44" s="248">
        <f t="shared" si="13"/>
        <v>0.0008677174235333105</v>
      </c>
      <c r="T44" s="247">
        <v>1730</v>
      </c>
      <c r="U44" s="245">
        <v>0</v>
      </c>
      <c r="V44" s="246">
        <v>10</v>
      </c>
      <c r="W44" s="245">
        <v>10</v>
      </c>
      <c r="X44" s="229">
        <f t="shared" si="14"/>
        <v>1750</v>
      </c>
      <c r="Y44" s="244">
        <f t="shared" si="15"/>
        <v>-0.3177142857142857</v>
      </c>
    </row>
    <row r="45" spans="1:25" s="283" customFormat="1" ht="19.5" customHeight="1">
      <c r="A45" s="292" t="s">
        <v>58</v>
      </c>
      <c r="B45" s="289">
        <f>SUM(B46:B53)</f>
        <v>69110</v>
      </c>
      <c r="C45" s="288">
        <f>SUM(C46:C53)</f>
        <v>65819</v>
      </c>
      <c r="D45" s="287">
        <f>SUM(D46:D53)</f>
        <v>3073</v>
      </c>
      <c r="E45" s="288">
        <f>SUM(E46:E53)</f>
        <v>3350</v>
      </c>
      <c r="F45" s="287">
        <f t="shared" si="8"/>
        <v>141352</v>
      </c>
      <c r="G45" s="290">
        <f t="shared" si="9"/>
        <v>0.23481841907226855</v>
      </c>
      <c r="H45" s="289">
        <f>SUM(H46:H53)</f>
        <v>66954</v>
      </c>
      <c r="I45" s="288">
        <f>SUM(I46:I53)</f>
        <v>62383</v>
      </c>
      <c r="J45" s="287">
        <f>SUM(J46:J53)</f>
        <v>795</v>
      </c>
      <c r="K45" s="288">
        <f>SUM(K46:K53)</f>
        <v>755</v>
      </c>
      <c r="L45" s="287">
        <f t="shared" si="10"/>
        <v>130887</v>
      </c>
      <c r="M45" s="291">
        <f t="shared" si="11"/>
        <v>0.07995446453811295</v>
      </c>
      <c r="N45" s="289">
        <f>SUM(N46:N53)</f>
        <v>169662</v>
      </c>
      <c r="O45" s="288">
        <f>SUM(O46:O53)</f>
        <v>160396</v>
      </c>
      <c r="P45" s="287">
        <f>SUM(P46:P53)</f>
        <v>8786</v>
      </c>
      <c r="Q45" s="288">
        <f>SUM(Q46:Q53)</f>
        <v>9575</v>
      </c>
      <c r="R45" s="287">
        <f t="shared" si="12"/>
        <v>348419</v>
      </c>
      <c r="S45" s="290">
        <f t="shared" si="13"/>
        <v>0.2532070661558229</v>
      </c>
      <c r="T45" s="289">
        <f>SUM(T46:T53)</f>
        <v>159839</v>
      </c>
      <c r="U45" s="288">
        <f>SUM(U46:U53)</f>
        <v>145232</v>
      </c>
      <c r="V45" s="287">
        <f>SUM(V46:V53)</f>
        <v>2620</v>
      </c>
      <c r="W45" s="288">
        <f>SUM(W46:W53)</f>
        <v>2608</v>
      </c>
      <c r="X45" s="287">
        <f t="shared" si="14"/>
        <v>310299</v>
      </c>
      <c r="Y45" s="284">
        <f t="shared" si="15"/>
        <v>0.12284925185063433</v>
      </c>
    </row>
    <row r="46" spans="1:25" s="220" customFormat="1" ht="19.5" customHeight="1">
      <c r="A46" s="235" t="s">
        <v>199</v>
      </c>
      <c r="B46" s="233">
        <v>38563</v>
      </c>
      <c r="C46" s="230">
        <v>36764</v>
      </c>
      <c r="D46" s="229">
        <v>0</v>
      </c>
      <c r="E46" s="230">
        <v>0</v>
      </c>
      <c r="F46" s="229">
        <f t="shared" si="8"/>
        <v>75327</v>
      </c>
      <c r="G46" s="232">
        <f t="shared" si="9"/>
        <v>0.1251355980350952</v>
      </c>
      <c r="H46" s="233">
        <v>38170</v>
      </c>
      <c r="I46" s="230">
        <v>35752</v>
      </c>
      <c r="J46" s="229"/>
      <c r="K46" s="230"/>
      <c r="L46" s="229">
        <f t="shared" si="10"/>
        <v>73922</v>
      </c>
      <c r="M46" s="234">
        <f t="shared" si="11"/>
        <v>0.0190065203863532</v>
      </c>
      <c r="N46" s="233">
        <v>95506</v>
      </c>
      <c r="O46" s="230">
        <v>90554</v>
      </c>
      <c r="P46" s="229">
        <v>389</v>
      </c>
      <c r="Q46" s="230">
        <v>631</v>
      </c>
      <c r="R46" s="229">
        <f t="shared" si="12"/>
        <v>187080</v>
      </c>
      <c r="S46" s="232">
        <f t="shared" si="13"/>
        <v>0.1359569309837619</v>
      </c>
      <c r="T46" s="231">
        <v>91738</v>
      </c>
      <c r="U46" s="230">
        <v>82243</v>
      </c>
      <c r="V46" s="229">
        <v>849</v>
      </c>
      <c r="W46" s="230">
        <v>1301</v>
      </c>
      <c r="X46" s="229">
        <f t="shared" si="14"/>
        <v>176131</v>
      </c>
      <c r="Y46" s="228">
        <f t="shared" si="15"/>
        <v>0.06216395750889969</v>
      </c>
    </row>
    <row r="47" spans="1:25" s="220" customFormat="1" ht="19.5" customHeight="1">
      <c r="A47" s="235" t="s">
        <v>196</v>
      </c>
      <c r="B47" s="233">
        <v>16984</v>
      </c>
      <c r="C47" s="230">
        <v>16245</v>
      </c>
      <c r="D47" s="229">
        <v>2524</v>
      </c>
      <c r="E47" s="230">
        <v>2610</v>
      </c>
      <c r="F47" s="229">
        <f aca="true" t="shared" si="16" ref="F47:F53">SUM(B47:E47)</f>
        <v>38363</v>
      </c>
      <c r="G47" s="232">
        <f aca="true" t="shared" si="17" ref="G47:G53">F47/$F$9</f>
        <v>0.06372983057098194</v>
      </c>
      <c r="H47" s="233">
        <v>16988</v>
      </c>
      <c r="I47" s="230">
        <v>15699</v>
      </c>
      <c r="J47" s="229">
        <v>160</v>
      </c>
      <c r="K47" s="230">
        <v>149</v>
      </c>
      <c r="L47" s="229">
        <f aca="true" t="shared" si="18" ref="L47:L53">SUM(H47:K47)</f>
        <v>32996</v>
      </c>
      <c r="M47" s="234">
        <f aca="true" t="shared" si="19" ref="M47:M53">IF(ISERROR(F47/L47-1),"         /0",(F47/L47-1))</f>
        <v>0.1626560795247909</v>
      </c>
      <c r="N47" s="233">
        <v>42580</v>
      </c>
      <c r="O47" s="230">
        <v>41104</v>
      </c>
      <c r="P47" s="229">
        <v>6983</v>
      </c>
      <c r="Q47" s="230">
        <v>7480</v>
      </c>
      <c r="R47" s="229">
        <f aca="true" t="shared" si="20" ref="R47:R53">SUM(N47:Q47)</f>
        <v>98147</v>
      </c>
      <c r="S47" s="232">
        <f aca="true" t="shared" si="21" ref="S47:S53">R47/$R$9</f>
        <v>0.07132651756074022</v>
      </c>
      <c r="T47" s="231">
        <v>41637</v>
      </c>
      <c r="U47" s="230">
        <v>37315</v>
      </c>
      <c r="V47" s="229">
        <v>226</v>
      </c>
      <c r="W47" s="230">
        <v>149</v>
      </c>
      <c r="X47" s="229">
        <f aca="true" t="shared" si="22" ref="X47:X53">SUM(T47:W47)</f>
        <v>79327</v>
      </c>
      <c r="Y47" s="228">
        <f aca="true" t="shared" si="23" ref="Y47:Y53">IF(ISERROR(R47/X47-1),"         /0",IF(R47/X47&gt;5,"  *  ",(R47/X47-1)))</f>
        <v>0.23724583054949755</v>
      </c>
    </row>
    <row r="48" spans="1:25" s="220" customFormat="1" ht="19.5" customHeight="1">
      <c r="A48" s="235" t="s">
        <v>228</v>
      </c>
      <c r="B48" s="233">
        <v>4294</v>
      </c>
      <c r="C48" s="230">
        <v>4208</v>
      </c>
      <c r="D48" s="229">
        <v>510</v>
      </c>
      <c r="E48" s="230">
        <v>575</v>
      </c>
      <c r="F48" s="229">
        <f t="shared" si="16"/>
        <v>9587</v>
      </c>
      <c r="G48" s="232">
        <f t="shared" si="17"/>
        <v>0.01592622802398154</v>
      </c>
      <c r="H48" s="233">
        <v>4526</v>
      </c>
      <c r="I48" s="230">
        <v>4571</v>
      </c>
      <c r="J48" s="229">
        <v>596</v>
      </c>
      <c r="K48" s="230">
        <v>564</v>
      </c>
      <c r="L48" s="229">
        <f t="shared" si="18"/>
        <v>10257</v>
      </c>
      <c r="M48" s="234">
        <f t="shared" si="19"/>
        <v>-0.0653212440284684</v>
      </c>
      <c r="N48" s="233">
        <v>9718</v>
      </c>
      <c r="O48" s="230">
        <v>9163</v>
      </c>
      <c r="P48" s="229">
        <v>1223</v>
      </c>
      <c r="Q48" s="230">
        <v>1292</v>
      </c>
      <c r="R48" s="229">
        <f t="shared" si="20"/>
        <v>21396</v>
      </c>
      <c r="S48" s="232">
        <f t="shared" si="21"/>
        <v>0.015549147398591884</v>
      </c>
      <c r="T48" s="231">
        <v>11299</v>
      </c>
      <c r="U48" s="230">
        <v>11085</v>
      </c>
      <c r="V48" s="229">
        <v>1407</v>
      </c>
      <c r="W48" s="230">
        <v>1079</v>
      </c>
      <c r="X48" s="229">
        <f t="shared" si="22"/>
        <v>24870</v>
      </c>
      <c r="Y48" s="228">
        <f t="shared" si="23"/>
        <v>-0.139686369119421</v>
      </c>
    </row>
    <row r="49" spans="1:25" s="220" customFormat="1" ht="19.5" customHeight="1">
      <c r="A49" s="235" t="s">
        <v>233</v>
      </c>
      <c r="B49" s="233">
        <v>3324</v>
      </c>
      <c r="C49" s="230">
        <v>3461</v>
      </c>
      <c r="D49" s="229">
        <v>0</v>
      </c>
      <c r="E49" s="230">
        <v>0</v>
      </c>
      <c r="F49" s="229">
        <f>SUM(B49:E49)</f>
        <v>6785</v>
      </c>
      <c r="G49" s="232">
        <f>F49/$F$9</f>
        <v>0.011271456883562611</v>
      </c>
      <c r="H49" s="233">
        <v>1164</v>
      </c>
      <c r="I49" s="230">
        <v>1112</v>
      </c>
      <c r="J49" s="229"/>
      <c r="K49" s="230"/>
      <c r="L49" s="229">
        <f>SUM(H49:K49)</f>
        <v>2276</v>
      </c>
      <c r="M49" s="234">
        <f>IF(ISERROR(F49/L49-1),"         /0",(F49/L49-1))</f>
        <v>1.9811072056239016</v>
      </c>
      <c r="N49" s="233">
        <v>6498</v>
      </c>
      <c r="O49" s="230">
        <v>6517</v>
      </c>
      <c r="P49" s="229"/>
      <c r="Q49" s="230"/>
      <c r="R49" s="229">
        <f>SUM(N49:Q49)</f>
        <v>13015</v>
      </c>
      <c r="S49" s="232">
        <f>R49/$R$9</f>
        <v>0.009458410609117283</v>
      </c>
      <c r="T49" s="231">
        <v>2127</v>
      </c>
      <c r="U49" s="230">
        <v>1998</v>
      </c>
      <c r="V49" s="229"/>
      <c r="W49" s="230"/>
      <c r="X49" s="229">
        <f>SUM(T49:W49)</f>
        <v>4125</v>
      </c>
      <c r="Y49" s="228">
        <f>IF(ISERROR(R49/X49-1),"         /0",IF(R49/X49&gt;5,"  *  ",(R49/X49-1)))</f>
        <v>2.1551515151515153</v>
      </c>
    </row>
    <row r="50" spans="1:25" s="220" customFormat="1" ht="19.5" customHeight="1">
      <c r="A50" s="235" t="s">
        <v>232</v>
      </c>
      <c r="B50" s="233">
        <v>3449</v>
      </c>
      <c r="C50" s="230">
        <v>2524</v>
      </c>
      <c r="D50" s="229">
        <v>0</v>
      </c>
      <c r="E50" s="230">
        <v>0</v>
      </c>
      <c r="F50" s="229">
        <f t="shared" si="16"/>
        <v>5973</v>
      </c>
      <c r="G50" s="232">
        <f t="shared" si="17"/>
        <v>0.009922536767209944</v>
      </c>
      <c r="H50" s="233">
        <v>3884</v>
      </c>
      <c r="I50" s="230">
        <v>2674</v>
      </c>
      <c r="J50" s="229"/>
      <c r="K50" s="230"/>
      <c r="L50" s="229">
        <f t="shared" si="18"/>
        <v>6558</v>
      </c>
      <c r="M50" s="234">
        <f t="shared" si="19"/>
        <v>-0.08920402561756635</v>
      </c>
      <c r="N50" s="233">
        <v>8532</v>
      </c>
      <c r="O50" s="230">
        <v>5813</v>
      </c>
      <c r="P50" s="229"/>
      <c r="Q50" s="230"/>
      <c r="R50" s="229">
        <f t="shared" si="20"/>
        <v>14345</v>
      </c>
      <c r="S50" s="232">
        <f t="shared" si="21"/>
        <v>0.010424963518078173</v>
      </c>
      <c r="T50" s="231">
        <v>7461</v>
      </c>
      <c r="U50" s="230">
        <v>6623</v>
      </c>
      <c r="V50" s="229"/>
      <c r="W50" s="230"/>
      <c r="X50" s="229">
        <f t="shared" si="22"/>
        <v>14084</v>
      </c>
      <c r="Y50" s="228">
        <f t="shared" si="23"/>
        <v>0.018531667140017083</v>
      </c>
    </row>
    <row r="51" spans="1:25" s="220" customFormat="1" ht="19.5" customHeight="1">
      <c r="A51" s="235" t="s">
        <v>237</v>
      </c>
      <c r="B51" s="233">
        <v>2188</v>
      </c>
      <c r="C51" s="230">
        <v>2615</v>
      </c>
      <c r="D51" s="229">
        <v>0</v>
      </c>
      <c r="E51" s="230">
        <v>135</v>
      </c>
      <c r="F51" s="229">
        <f t="shared" si="16"/>
        <v>4938</v>
      </c>
      <c r="G51" s="232">
        <f t="shared" si="17"/>
        <v>0.00820316198836141</v>
      </c>
      <c r="H51" s="233">
        <v>1986</v>
      </c>
      <c r="I51" s="230">
        <v>2575</v>
      </c>
      <c r="J51" s="229"/>
      <c r="K51" s="230"/>
      <c r="L51" s="229">
        <f t="shared" si="18"/>
        <v>4561</v>
      </c>
      <c r="M51" s="234">
        <f t="shared" si="19"/>
        <v>0.0826573119929841</v>
      </c>
      <c r="N51" s="233">
        <v>6234</v>
      </c>
      <c r="O51" s="230">
        <v>7211</v>
      </c>
      <c r="P51" s="229">
        <v>138</v>
      </c>
      <c r="Q51" s="230">
        <v>135</v>
      </c>
      <c r="R51" s="229">
        <f t="shared" si="20"/>
        <v>13718</v>
      </c>
      <c r="S51" s="232">
        <f t="shared" si="21"/>
        <v>0.00996930286099661</v>
      </c>
      <c r="T51" s="231">
        <v>5168</v>
      </c>
      <c r="U51" s="230">
        <v>5968</v>
      </c>
      <c r="V51" s="229"/>
      <c r="W51" s="230"/>
      <c r="X51" s="229">
        <f t="shared" si="22"/>
        <v>11136</v>
      </c>
      <c r="Y51" s="228">
        <f t="shared" si="23"/>
        <v>0.23186063218390807</v>
      </c>
    </row>
    <row r="52" spans="1:25" s="220" customFormat="1" ht="19.5" customHeight="1">
      <c r="A52" s="235" t="s">
        <v>221</v>
      </c>
      <c r="B52" s="233">
        <v>274</v>
      </c>
      <c r="C52" s="230">
        <v>0</v>
      </c>
      <c r="D52" s="229">
        <v>0</v>
      </c>
      <c r="E52" s="230">
        <v>0</v>
      </c>
      <c r="F52" s="229">
        <f t="shared" si="16"/>
        <v>274</v>
      </c>
      <c r="G52" s="232">
        <f t="shared" si="17"/>
        <v>0.0004551774776855056</v>
      </c>
      <c r="H52" s="233">
        <v>181</v>
      </c>
      <c r="I52" s="230"/>
      <c r="J52" s="229"/>
      <c r="K52" s="230"/>
      <c r="L52" s="229">
        <f t="shared" si="18"/>
        <v>181</v>
      </c>
      <c r="M52" s="234">
        <f t="shared" si="19"/>
        <v>0.5138121546961325</v>
      </c>
      <c r="N52" s="233">
        <v>489</v>
      </c>
      <c r="O52" s="230"/>
      <c r="P52" s="229"/>
      <c r="Q52" s="230"/>
      <c r="R52" s="229">
        <f t="shared" si="20"/>
        <v>489</v>
      </c>
      <c r="S52" s="232">
        <f t="shared" si="21"/>
        <v>0.000355371708632989</v>
      </c>
      <c r="T52" s="231">
        <v>335</v>
      </c>
      <c r="U52" s="230"/>
      <c r="V52" s="229"/>
      <c r="W52" s="230"/>
      <c r="X52" s="229">
        <f t="shared" si="22"/>
        <v>335</v>
      </c>
      <c r="Y52" s="228">
        <f t="shared" si="23"/>
        <v>0.4597014925373135</v>
      </c>
    </row>
    <row r="53" spans="1:25" s="220" customFormat="1" ht="19.5" customHeight="1" thickBot="1">
      <c r="A53" s="235" t="s">
        <v>211</v>
      </c>
      <c r="B53" s="233">
        <v>34</v>
      </c>
      <c r="C53" s="230">
        <v>2</v>
      </c>
      <c r="D53" s="229">
        <v>39</v>
      </c>
      <c r="E53" s="230">
        <v>30</v>
      </c>
      <c r="F53" s="229">
        <f t="shared" si="16"/>
        <v>105</v>
      </c>
      <c r="G53" s="232">
        <f t="shared" si="17"/>
        <v>0.00017442932539043097</v>
      </c>
      <c r="H53" s="233">
        <v>55</v>
      </c>
      <c r="I53" s="230">
        <v>0</v>
      </c>
      <c r="J53" s="229">
        <v>39</v>
      </c>
      <c r="K53" s="230">
        <v>42</v>
      </c>
      <c r="L53" s="229">
        <f t="shared" si="18"/>
        <v>136</v>
      </c>
      <c r="M53" s="234">
        <f t="shared" si="19"/>
        <v>-0.2279411764705882</v>
      </c>
      <c r="N53" s="233">
        <v>105</v>
      </c>
      <c r="O53" s="230">
        <v>34</v>
      </c>
      <c r="P53" s="229">
        <v>53</v>
      </c>
      <c r="Q53" s="230">
        <v>37</v>
      </c>
      <c r="R53" s="229">
        <f t="shared" si="20"/>
        <v>229</v>
      </c>
      <c r="S53" s="232">
        <f t="shared" si="21"/>
        <v>0.00016642151590379238</v>
      </c>
      <c r="T53" s="231">
        <v>74</v>
      </c>
      <c r="U53" s="230">
        <v>0</v>
      </c>
      <c r="V53" s="229">
        <v>138</v>
      </c>
      <c r="W53" s="230">
        <v>79</v>
      </c>
      <c r="X53" s="229">
        <f t="shared" si="22"/>
        <v>291</v>
      </c>
      <c r="Y53" s="228">
        <f t="shared" si="23"/>
        <v>-0.21305841924398627</v>
      </c>
    </row>
    <row r="54" spans="1:25" s="283" customFormat="1" ht="19.5" customHeight="1">
      <c r="A54" s="292" t="s">
        <v>57</v>
      </c>
      <c r="B54" s="289">
        <f>SUM(B55:B60)</f>
        <v>5227</v>
      </c>
      <c r="C54" s="288">
        <f>SUM(C55:C60)</f>
        <v>4818</v>
      </c>
      <c r="D54" s="287">
        <f>SUM(D55:D60)</f>
        <v>11</v>
      </c>
      <c r="E54" s="288">
        <f>SUM(E55:E60)</f>
        <v>14</v>
      </c>
      <c r="F54" s="287">
        <f aca="true" t="shared" si="24" ref="F54:F61">SUM(B54:E54)</f>
        <v>10070</v>
      </c>
      <c r="G54" s="290">
        <f aca="true" t="shared" si="25" ref="G54:G61">F54/$F$9</f>
        <v>0.016728602920777522</v>
      </c>
      <c r="H54" s="289">
        <f>SUM(H55:H60)</f>
        <v>3900</v>
      </c>
      <c r="I54" s="288">
        <f>SUM(I55:I60)</f>
        <v>4018</v>
      </c>
      <c r="J54" s="287">
        <f>SUM(J55:J60)</f>
        <v>19</v>
      </c>
      <c r="K54" s="288">
        <f>SUM(K55:K60)</f>
        <v>2</v>
      </c>
      <c r="L54" s="287">
        <f aca="true" t="shared" si="26" ref="L54:L61">SUM(H54:K54)</f>
        <v>7939</v>
      </c>
      <c r="M54" s="291">
        <f aca="true" t="shared" si="27" ref="M54:M61">IF(ISERROR(F54/L54-1),"         /0",(F54/L54-1))</f>
        <v>0.26842171558130756</v>
      </c>
      <c r="N54" s="289">
        <f>SUM(N55:N60)</f>
        <v>13441</v>
      </c>
      <c r="O54" s="288">
        <f>SUM(O55:O60)</f>
        <v>12966</v>
      </c>
      <c r="P54" s="287">
        <f>SUM(P55:P60)</f>
        <v>165</v>
      </c>
      <c r="Q54" s="288">
        <f>SUM(Q55:Q60)</f>
        <v>275</v>
      </c>
      <c r="R54" s="287">
        <f aca="true" t="shared" si="28" ref="R54:R61">SUM(N54:Q54)</f>
        <v>26847</v>
      </c>
      <c r="S54" s="290">
        <f aca="true" t="shared" si="29" ref="S54:S61">R54/$R$9</f>
        <v>0.019510560862310542</v>
      </c>
      <c r="T54" s="289">
        <f>SUM(T55:T60)</f>
        <v>10939</v>
      </c>
      <c r="U54" s="288">
        <f>SUM(U55:U60)</f>
        <v>10447</v>
      </c>
      <c r="V54" s="287">
        <f>SUM(V55:V60)</f>
        <v>191</v>
      </c>
      <c r="W54" s="288">
        <f>SUM(W55:W60)</f>
        <v>150</v>
      </c>
      <c r="X54" s="287">
        <f aca="true" t="shared" si="30" ref="X54:X61">SUM(T54:W54)</f>
        <v>21727</v>
      </c>
      <c r="Y54" s="284">
        <f aca="true" t="shared" si="31" ref="Y54:Y61">IF(ISERROR(R54/X54-1),"         /0",IF(R54/X54&gt;5,"  *  ",(R54/X54-1)))</f>
        <v>0.23565149353339154</v>
      </c>
    </row>
    <row r="55" spans="1:25" ht="19.5" customHeight="1">
      <c r="A55" s="235" t="s">
        <v>196</v>
      </c>
      <c r="B55" s="233">
        <v>3526</v>
      </c>
      <c r="C55" s="230">
        <v>3220</v>
      </c>
      <c r="D55" s="229">
        <v>1</v>
      </c>
      <c r="E55" s="230">
        <v>1</v>
      </c>
      <c r="F55" s="229">
        <f t="shared" si="24"/>
        <v>6748</v>
      </c>
      <c r="G55" s="232">
        <f t="shared" si="25"/>
        <v>0.011209991311758365</v>
      </c>
      <c r="H55" s="233">
        <v>2602</v>
      </c>
      <c r="I55" s="230">
        <v>2776</v>
      </c>
      <c r="J55" s="229">
        <v>17</v>
      </c>
      <c r="K55" s="230"/>
      <c r="L55" s="229">
        <f t="shared" si="26"/>
        <v>5395</v>
      </c>
      <c r="M55" s="234">
        <f t="shared" si="27"/>
        <v>0.250787766450417</v>
      </c>
      <c r="N55" s="233">
        <v>8962</v>
      </c>
      <c r="O55" s="230">
        <v>8463</v>
      </c>
      <c r="P55" s="229">
        <v>2</v>
      </c>
      <c r="Q55" s="230">
        <v>1</v>
      </c>
      <c r="R55" s="229">
        <f t="shared" si="28"/>
        <v>17428</v>
      </c>
      <c r="S55" s="232">
        <f t="shared" si="29"/>
        <v>0.012665476764940146</v>
      </c>
      <c r="T55" s="231">
        <v>6929</v>
      </c>
      <c r="U55" s="230">
        <v>6841</v>
      </c>
      <c r="V55" s="229">
        <v>181</v>
      </c>
      <c r="W55" s="230">
        <v>148</v>
      </c>
      <c r="X55" s="229">
        <f t="shared" si="30"/>
        <v>14099</v>
      </c>
      <c r="Y55" s="228">
        <f t="shared" si="31"/>
        <v>0.23611603659834035</v>
      </c>
    </row>
    <row r="56" spans="1:25" ht="19.5" customHeight="1">
      <c r="A56" s="235" t="s">
        <v>240</v>
      </c>
      <c r="B56" s="233">
        <v>664</v>
      </c>
      <c r="C56" s="230">
        <v>388</v>
      </c>
      <c r="D56" s="229">
        <v>0</v>
      </c>
      <c r="E56" s="230">
        <v>0</v>
      </c>
      <c r="F56" s="229">
        <f t="shared" si="24"/>
        <v>1052</v>
      </c>
      <c r="G56" s="232">
        <f t="shared" si="25"/>
        <v>0.0017476157172450798</v>
      </c>
      <c r="H56" s="233">
        <v>247</v>
      </c>
      <c r="I56" s="230">
        <v>241</v>
      </c>
      <c r="J56" s="229"/>
      <c r="K56" s="230"/>
      <c r="L56" s="229">
        <f t="shared" si="26"/>
        <v>488</v>
      </c>
      <c r="M56" s="234">
        <f t="shared" si="27"/>
        <v>1.1557377049180326</v>
      </c>
      <c r="N56" s="233">
        <v>1606</v>
      </c>
      <c r="O56" s="230">
        <v>1038</v>
      </c>
      <c r="P56" s="229"/>
      <c r="Q56" s="230"/>
      <c r="R56" s="229">
        <f t="shared" si="28"/>
        <v>2644</v>
      </c>
      <c r="S56" s="232">
        <f t="shared" si="29"/>
        <v>0.0019214781137538298</v>
      </c>
      <c r="T56" s="231">
        <v>689</v>
      </c>
      <c r="U56" s="230">
        <v>548</v>
      </c>
      <c r="V56" s="229"/>
      <c r="W56" s="230"/>
      <c r="X56" s="229">
        <f t="shared" si="30"/>
        <v>1237</v>
      </c>
      <c r="Y56" s="228">
        <f t="shared" si="31"/>
        <v>1.1374292643492319</v>
      </c>
    </row>
    <row r="57" spans="1:25" ht="19.5" customHeight="1">
      <c r="A57" s="235" t="s">
        <v>241</v>
      </c>
      <c r="B57" s="233">
        <v>440</v>
      </c>
      <c r="C57" s="230">
        <v>581</v>
      </c>
      <c r="D57" s="229">
        <v>0</v>
      </c>
      <c r="E57" s="230">
        <v>0</v>
      </c>
      <c r="F57" s="229">
        <f t="shared" si="24"/>
        <v>1021</v>
      </c>
      <c r="G57" s="232">
        <f t="shared" si="25"/>
        <v>0.001696117535463143</v>
      </c>
      <c r="H57" s="233">
        <v>364</v>
      </c>
      <c r="I57" s="230">
        <v>397</v>
      </c>
      <c r="J57" s="229"/>
      <c r="K57" s="230"/>
      <c r="L57" s="229">
        <f t="shared" si="26"/>
        <v>761</v>
      </c>
      <c r="M57" s="234">
        <f t="shared" si="27"/>
        <v>0.34165571616294343</v>
      </c>
      <c r="N57" s="233">
        <v>1210</v>
      </c>
      <c r="O57" s="230">
        <v>1272</v>
      </c>
      <c r="P57" s="229"/>
      <c r="Q57" s="230"/>
      <c r="R57" s="229">
        <f t="shared" si="28"/>
        <v>2482</v>
      </c>
      <c r="S57" s="232">
        <f t="shared" si="29"/>
        <v>0.0018037476090533304</v>
      </c>
      <c r="T57" s="231">
        <v>1207</v>
      </c>
      <c r="U57" s="230">
        <v>1081</v>
      </c>
      <c r="V57" s="229"/>
      <c r="W57" s="230"/>
      <c r="X57" s="229">
        <f t="shared" si="30"/>
        <v>2288</v>
      </c>
      <c r="Y57" s="228">
        <f t="shared" si="31"/>
        <v>0.08479020979020979</v>
      </c>
    </row>
    <row r="58" spans="1:25" ht="19.5" customHeight="1">
      <c r="A58" s="235" t="s">
        <v>242</v>
      </c>
      <c r="B58" s="233">
        <v>198</v>
      </c>
      <c r="C58" s="230">
        <v>254</v>
      </c>
      <c r="D58" s="229">
        <v>0</v>
      </c>
      <c r="E58" s="230">
        <v>0</v>
      </c>
      <c r="F58" s="229">
        <f t="shared" si="24"/>
        <v>452</v>
      </c>
      <c r="G58" s="232">
        <f t="shared" si="25"/>
        <v>0.0007508767150140457</v>
      </c>
      <c r="H58" s="233">
        <v>251</v>
      </c>
      <c r="I58" s="230">
        <v>333</v>
      </c>
      <c r="J58" s="229"/>
      <c r="K58" s="230"/>
      <c r="L58" s="229">
        <f t="shared" si="26"/>
        <v>584</v>
      </c>
      <c r="M58" s="234">
        <f t="shared" si="27"/>
        <v>-0.226027397260274</v>
      </c>
      <c r="N58" s="233">
        <v>670</v>
      </c>
      <c r="O58" s="230">
        <v>1093</v>
      </c>
      <c r="P58" s="229">
        <v>148</v>
      </c>
      <c r="Q58" s="230">
        <v>259</v>
      </c>
      <c r="R58" s="229">
        <f t="shared" si="28"/>
        <v>2170</v>
      </c>
      <c r="S58" s="232">
        <f t="shared" si="29"/>
        <v>0.0015770073777782946</v>
      </c>
      <c r="T58" s="231">
        <v>856</v>
      </c>
      <c r="U58" s="230">
        <v>1181</v>
      </c>
      <c r="V58" s="229"/>
      <c r="W58" s="230"/>
      <c r="X58" s="229">
        <f t="shared" si="30"/>
        <v>2037</v>
      </c>
      <c r="Y58" s="228">
        <f t="shared" si="31"/>
        <v>0.06529209621993126</v>
      </c>
    </row>
    <row r="59" spans="1:25" ht="19.5" customHeight="1">
      <c r="A59" s="235" t="s">
        <v>199</v>
      </c>
      <c r="B59" s="233">
        <v>168</v>
      </c>
      <c r="C59" s="230">
        <v>133</v>
      </c>
      <c r="D59" s="229">
        <v>0</v>
      </c>
      <c r="E59" s="230">
        <v>0</v>
      </c>
      <c r="F59" s="229">
        <f t="shared" si="24"/>
        <v>301</v>
      </c>
      <c r="G59" s="232">
        <f t="shared" si="25"/>
        <v>0.0005000307327859021</v>
      </c>
      <c r="H59" s="233">
        <v>158</v>
      </c>
      <c r="I59" s="230">
        <v>171</v>
      </c>
      <c r="J59" s="229"/>
      <c r="K59" s="230"/>
      <c r="L59" s="229">
        <f t="shared" si="26"/>
        <v>329</v>
      </c>
      <c r="M59" s="234">
        <f t="shared" si="27"/>
        <v>-0.08510638297872342</v>
      </c>
      <c r="N59" s="233">
        <v>406</v>
      </c>
      <c r="O59" s="230">
        <v>453</v>
      </c>
      <c r="P59" s="229"/>
      <c r="Q59" s="230"/>
      <c r="R59" s="229">
        <f t="shared" si="28"/>
        <v>859</v>
      </c>
      <c r="S59" s="232">
        <f t="shared" si="29"/>
        <v>0.0006242623675168456</v>
      </c>
      <c r="T59" s="231">
        <v>546</v>
      </c>
      <c r="U59" s="230">
        <v>612</v>
      </c>
      <c r="V59" s="229"/>
      <c r="W59" s="230"/>
      <c r="X59" s="229">
        <f t="shared" si="30"/>
        <v>1158</v>
      </c>
      <c r="Y59" s="228">
        <f t="shared" si="31"/>
        <v>-0.25820379965457685</v>
      </c>
    </row>
    <row r="60" spans="1:25" ht="19.5" customHeight="1" thickBot="1">
      <c r="A60" s="235" t="s">
        <v>211</v>
      </c>
      <c r="B60" s="233">
        <v>231</v>
      </c>
      <c r="C60" s="230">
        <v>242</v>
      </c>
      <c r="D60" s="229">
        <v>10</v>
      </c>
      <c r="E60" s="230">
        <v>13</v>
      </c>
      <c r="F60" s="229">
        <f t="shared" si="24"/>
        <v>496</v>
      </c>
      <c r="G60" s="232">
        <f t="shared" si="25"/>
        <v>0.0008239709085109883</v>
      </c>
      <c r="H60" s="233">
        <v>278</v>
      </c>
      <c r="I60" s="230">
        <v>100</v>
      </c>
      <c r="J60" s="229">
        <v>2</v>
      </c>
      <c r="K60" s="230">
        <v>2</v>
      </c>
      <c r="L60" s="229">
        <f t="shared" si="26"/>
        <v>382</v>
      </c>
      <c r="M60" s="234">
        <f t="shared" si="27"/>
        <v>0.2984293193717278</v>
      </c>
      <c r="N60" s="233">
        <v>587</v>
      </c>
      <c r="O60" s="230">
        <v>647</v>
      </c>
      <c r="P60" s="229">
        <v>15</v>
      </c>
      <c r="Q60" s="230">
        <v>15</v>
      </c>
      <c r="R60" s="229">
        <f t="shared" si="28"/>
        <v>1264</v>
      </c>
      <c r="S60" s="232">
        <f t="shared" si="29"/>
        <v>0.0009185886292680941</v>
      </c>
      <c r="T60" s="231">
        <v>712</v>
      </c>
      <c r="U60" s="230">
        <v>184</v>
      </c>
      <c r="V60" s="229">
        <v>10</v>
      </c>
      <c r="W60" s="230">
        <v>2</v>
      </c>
      <c r="X60" s="229">
        <f t="shared" si="30"/>
        <v>908</v>
      </c>
      <c r="Y60" s="228">
        <f t="shared" si="31"/>
        <v>0.39207048458149774</v>
      </c>
    </row>
    <row r="61" spans="1:25" s="220" customFormat="1" ht="19.5" customHeight="1" thickBot="1">
      <c r="A61" s="279" t="s">
        <v>56</v>
      </c>
      <c r="B61" s="276">
        <v>1102</v>
      </c>
      <c r="C61" s="275">
        <v>205</v>
      </c>
      <c r="D61" s="274">
        <v>0</v>
      </c>
      <c r="E61" s="275">
        <v>0</v>
      </c>
      <c r="F61" s="274">
        <f t="shared" si="24"/>
        <v>1307</v>
      </c>
      <c r="G61" s="277">
        <f t="shared" si="25"/>
        <v>0.0021712297931932695</v>
      </c>
      <c r="H61" s="276">
        <v>742</v>
      </c>
      <c r="I61" s="275">
        <v>84</v>
      </c>
      <c r="J61" s="274">
        <v>2275</v>
      </c>
      <c r="K61" s="275">
        <v>2077</v>
      </c>
      <c r="L61" s="274">
        <f t="shared" si="26"/>
        <v>5178</v>
      </c>
      <c r="M61" s="278">
        <f t="shared" si="27"/>
        <v>-0.7475859405175744</v>
      </c>
      <c r="N61" s="276">
        <v>2805</v>
      </c>
      <c r="O61" s="275">
        <v>503</v>
      </c>
      <c r="P61" s="274">
        <v>6</v>
      </c>
      <c r="Q61" s="275">
        <v>1</v>
      </c>
      <c r="R61" s="274">
        <f t="shared" si="28"/>
        <v>3315</v>
      </c>
      <c r="S61" s="277">
        <f t="shared" si="29"/>
        <v>0.0024091149572972566</v>
      </c>
      <c r="T61" s="276">
        <v>2135</v>
      </c>
      <c r="U61" s="275">
        <v>165</v>
      </c>
      <c r="V61" s="274">
        <v>2275</v>
      </c>
      <c r="W61" s="275">
        <v>2077</v>
      </c>
      <c r="X61" s="274">
        <f t="shared" si="30"/>
        <v>6652</v>
      </c>
      <c r="Y61" s="271">
        <f t="shared" si="31"/>
        <v>-0.501653638003608</v>
      </c>
    </row>
    <row r="62" ht="15" thickTop="1">
      <c r="A62" s="121" t="s">
        <v>148</v>
      </c>
    </row>
    <row r="63" ht="15">
      <c r="A63" s="121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2:Y65536 M62:M65536 Y3 M3">
    <cfRule type="cellIs" priority="3" dxfId="100" operator="lessThan" stopIfTrue="1">
      <formula>0</formula>
    </cfRule>
  </conditionalFormatting>
  <conditionalFormatting sqref="Y9:Y61 M9:M61">
    <cfRule type="cellIs" priority="4" dxfId="100" operator="lessThan" stopIfTrue="1">
      <formula>0</formula>
    </cfRule>
    <cfRule type="cellIs" priority="5" dxfId="102" operator="greaterThanOrEqual" stopIfTrue="1">
      <formula>0</formula>
    </cfRule>
  </conditionalFormatting>
  <conditionalFormatting sqref="M5 Y5 Y7:Y8 M7:M8">
    <cfRule type="cellIs" priority="2" dxfId="100" operator="lessThan" stopIfTrue="1">
      <formula>0</formula>
    </cfRule>
  </conditionalFormatting>
  <conditionalFormatting sqref="M6 Y6">
    <cfRule type="cellIs" priority="1" dxfId="10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">
      <selection activeCell="T58" sqref="T58:W58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643" t="s">
        <v>70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660" t="s">
        <v>62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661"/>
      <c r="B6" s="628" t="s">
        <v>191</v>
      </c>
      <c r="C6" s="629"/>
      <c r="D6" s="629"/>
      <c r="E6" s="629"/>
      <c r="F6" s="629"/>
      <c r="G6" s="633" t="s">
        <v>34</v>
      </c>
      <c r="H6" s="628" t="s">
        <v>192</v>
      </c>
      <c r="I6" s="629"/>
      <c r="J6" s="629"/>
      <c r="K6" s="629"/>
      <c r="L6" s="629"/>
      <c r="M6" s="630" t="s">
        <v>33</v>
      </c>
      <c r="N6" s="628" t="s">
        <v>193</v>
      </c>
      <c r="O6" s="629"/>
      <c r="P6" s="629"/>
      <c r="Q6" s="629"/>
      <c r="R6" s="629"/>
      <c r="S6" s="633" t="s">
        <v>34</v>
      </c>
      <c r="T6" s="628" t="s">
        <v>194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662"/>
      <c r="B7" s="596" t="s">
        <v>22</v>
      </c>
      <c r="C7" s="588"/>
      <c r="D7" s="587" t="s">
        <v>21</v>
      </c>
      <c r="E7" s="588"/>
      <c r="F7" s="659" t="s">
        <v>17</v>
      </c>
      <c r="G7" s="634"/>
      <c r="H7" s="596" t="s">
        <v>22</v>
      </c>
      <c r="I7" s="588"/>
      <c r="J7" s="587" t="s">
        <v>21</v>
      </c>
      <c r="K7" s="588"/>
      <c r="L7" s="659" t="s">
        <v>17</v>
      </c>
      <c r="M7" s="631"/>
      <c r="N7" s="596" t="s">
        <v>22</v>
      </c>
      <c r="O7" s="588"/>
      <c r="P7" s="587" t="s">
        <v>21</v>
      </c>
      <c r="Q7" s="588"/>
      <c r="R7" s="659" t="s">
        <v>17</v>
      </c>
      <c r="S7" s="634"/>
      <c r="T7" s="596" t="s">
        <v>22</v>
      </c>
      <c r="U7" s="588"/>
      <c r="V7" s="587" t="s">
        <v>21</v>
      </c>
      <c r="W7" s="588"/>
      <c r="X7" s="659" t="s">
        <v>17</v>
      </c>
      <c r="Y7" s="647"/>
    </row>
    <row r="8" spans="1:25" s="266" customFormat="1" ht="27.75" thickBot="1">
      <c r="A8" s="663"/>
      <c r="B8" s="269" t="s">
        <v>31</v>
      </c>
      <c r="C8" s="267" t="s">
        <v>30</v>
      </c>
      <c r="D8" s="268" t="s">
        <v>31</v>
      </c>
      <c r="E8" s="267" t="s">
        <v>30</v>
      </c>
      <c r="F8" s="642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42"/>
      <c r="M8" s="632"/>
      <c r="N8" s="269" t="s">
        <v>31</v>
      </c>
      <c r="O8" s="267" t="s">
        <v>30</v>
      </c>
      <c r="P8" s="268" t="s">
        <v>31</v>
      </c>
      <c r="Q8" s="267" t="s">
        <v>30</v>
      </c>
      <c r="R8" s="642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42"/>
      <c r="Y8" s="648"/>
    </row>
    <row r="9" spans="1:25" s="259" customFormat="1" ht="18" customHeight="1" thickBot="1" thickTop="1">
      <c r="A9" s="323" t="s">
        <v>24</v>
      </c>
      <c r="B9" s="321">
        <f>B10+B21+B36+B45+B53+B58</f>
        <v>28441.968999999997</v>
      </c>
      <c r="C9" s="320">
        <f>C10+C21+C36+C45+C53+C58</f>
        <v>15849.471</v>
      </c>
      <c r="D9" s="319">
        <f>D10+D21+D36+D45+D53+D58</f>
        <v>3371.753</v>
      </c>
      <c r="E9" s="320">
        <f>E10+E21+E36+E45+E53+E58</f>
        <v>2178.482</v>
      </c>
      <c r="F9" s="319">
        <f aca="true" t="shared" si="0" ref="F9:F20">SUM(B9:E9)</f>
        <v>49841.67499999999</v>
      </c>
      <c r="G9" s="322">
        <f aca="true" t="shared" si="1" ref="G9:G20">F9/$F$9</f>
        <v>1</v>
      </c>
      <c r="H9" s="321">
        <f>H10+H21+H36+H45+H53+H58</f>
        <v>26289.170000000002</v>
      </c>
      <c r="I9" s="320">
        <f>I10+I21+I36+I45+I53+I58</f>
        <v>15899.264000000001</v>
      </c>
      <c r="J9" s="319">
        <f>J10+J21+J36+J45+J53+J58</f>
        <v>2191.6979999999994</v>
      </c>
      <c r="K9" s="320">
        <f>K10+K21+K36+K45+K53+K58</f>
        <v>1736.907</v>
      </c>
      <c r="L9" s="319">
        <f aca="true" t="shared" si="2" ref="L9:L20">SUM(H9:K9)</f>
        <v>46117.039</v>
      </c>
      <c r="M9" s="446">
        <f aca="true" t="shared" si="3" ref="M9:M23">IF(ISERROR(F9/L9-1),"         /0",(F9/L9-1))</f>
        <v>0.08076485569682812</v>
      </c>
      <c r="N9" s="321">
        <f>N10+N21+N36+N45+N53+N58</f>
        <v>55929.96000000001</v>
      </c>
      <c r="O9" s="320">
        <f>O10+O21+O36+O45+O53+O58</f>
        <v>31057.798</v>
      </c>
      <c r="P9" s="319">
        <f>P10+P21+P36+P45+P53+P58</f>
        <v>7281.296</v>
      </c>
      <c r="Q9" s="320">
        <f>Q10+Q21+Q36+Q45+Q53+Q58</f>
        <v>4039.813</v>
      </c>
      <c r="R9" s="319">
        <f aca="true" t="shared" si="4" ref="R9:R20">SUM(N9:Q9)</f>
        <v>98308.867</v>
      </c>
      <c r="S9" s="322">
        <f aca="true" t="shared" si="5" ref="S9:S20">R9/$R$9</f>
        <v>1</v>
      </c>
      <c r="T9" s="321">
        <f>T10+T21+T36+T45+T53+T58</f>
        <v>51685.389</v>
      </c>
      <c r="U9" s="320">
        <f>U10+U21+U36+U45+U53+U58</f>
        <v>30088.896</v>
      </c>
      <c r="V9" s="319">
        <f>V10+V21+V36+V45+V53+V58</f>
        <v>4450.656000000001</v>
      </c>
      <c r="W9" s="320">
        <f>W10+W21+W36+W45+W53+W58</f>
        <v>2282.245</v>
      </c>
      <c r="X9" s="319">
        <f aca="true" t="shared" si="6" ref="X9:X20">SUM(T9:W9)</f>
        <v>88507.186</v>
      </c>
      <c r="Y9" s="318">
        <f>IF(ISERROR(R9/X9-1),"         /0",(R9/X9-1))</f>
        <v>0.11074446542679595</v>
      </c>
    </row>
    <row r="10" spans="1:25" s="236" customFormat="1" ht="19.5" customHeight="1" thickTop="1">
      <c r="A10" s="317" t="s">
        <v>61</v>
      </c>
      <c r="B10" s="314">
        <f>SUM(B11:B20)</f>
        <v>19912.258</v>
      </c>
      <c r="C10" s="313">
        <f>SUM(C11:C20)</f>
        <v>7941.476000000002</v>
      </c>
      <c r="D10" s="312">
        <f>SUM(D11:D20)</f>
        <v>2388.592</v>
      </c>
      <c r="E10" s="313">
        <f>SUM(E11:E20)</f>
        <v>1304.125</v>
      </c>
      <c r="F10" s="312">
        <f t="shared" si="0"/>
        <v>31546.451000000005</v>
      </c>
      <c r="G10" s="315">
        <f t="shared" si="1"/>
        <v>0.6329332029872594</v>
      </c>
      <c r="H10" s="314">
        <f>SUM(H11:H20)</f>
        <v>16800.038</v>
      </c>
      <c r="I10" s="313">
        <f>SUM(I11:I20)</f>
        <v>8036.206</v>
      </c>
      <c r="J10" s="312">
        <f>SUM(J11:J20)</f>
        <v>2058.091</v>
      </c>
      <c r="K10" s="313">
        <f>SUM(K11:K20)</f>
        <v>1271.552</v>
      </c>
      <c r="L10" s="312">
        <f t="shared" si="2"/>
        <v>28165.887</v>
      </c>
      <c r="M10" s="316">
        <f t="shared" si="3"/>
        <v>0.12002334597167152</v>
      </c>
      <c r="N10" s="314">
        <f>SUM(N11:N20)</f>
        <v>40020.916000000005</v>
      </c>
      <c r="O10" s="313">
        <f>SUM(O11:O20)</f>
        <v>15003.895999999999</v>
      </c>
      <c r="P10" s="312">
        <f>SUM(P11:P20)</f>
        <v>5753.5560000000005</v>
      </c>
      <c r="Q10" s="313">
        <f>SUM(Q11:Q20)</f>
        <v>2646.976</v>
      </c>
      <c r="R10" s="312">
        <f t="shared" si="4"/>
        <v>63425.344000000005</v>
      </c>
      <c r="S10" s="315">
        <f t="shared" si="5"/>
        <v>0.6451640216746675</v>
      </c>
      <c r="T10" s="314">
        <f>SUM(T11:T20)</f>
        <v>34330.869</v>
      </c>
      <c r="U10" s="313">
        <f>SUM(U11:U20)</f>
        <v>15588.601</v>
      </c>
      <c r="V10" s="312">
        <f>SUM(V11:V20)</f>
        <v>4294.854</v>
      </c>
      <c r="W10" s="313">
        <f>SUM(W11:W20)</f>
        <v>1460.937</v>
      </c>
      <c r="X10" s="312">
        <f t="shared" si="6"/>
        <v>55675.261</v>
      </c>
      <c r="Y10" s="311">
        <f aca="true" t="shared" si="7" ref="Y10:Y20">IF(ISERROR(R10/X10-1),"         /0",IF(R10/X10&gt;5,"  *  ",(R10/X10-1)))</f>
        <v>0.13920155668421574</v>
      </c>
    </row>
    <row r="11" spans="1:25" ht="19.5" customHeight="1">
      <c r="A11" s="235" t="s">
        <v>309</v>
      </c>
      <c r="B11" s="233">
        <v>14377.2</v>
      </c>
      <c r="C11" s="230">
        <v>5039.335000000001</v>
      </c>
      <c r="D11" s="229">
        <v>1736.913</v>
      </c>
      <c r="E11" s="230">
        <v>1278.906</v>
      </c>
      <c r="F11" s="229">
        <f t="shared" si="0"/>
        <v>22432.354000000003</v>
      </c>
      <c r="G11" s="232">
        <f t="shared" si="1"/>
        <v>0.4500722337281002</v>
      </c>
      <c r="H11" s="233">
        <v>12249.233</v>
      </c>
      <c r="I11" s="230">
        <v>5828.472</v>
      </c>
      <c r="J11" s="229">
        <v>1498.8809999999999</v>
      </c>
      <c r="K11" s="230">
        <v>1104.5929999999998</v>
      </c>
      <c r="L11" s="229">
        <f t="shared" si="2"/>
        <v>20681.179000000004</v>
      </c>
      <c r="M11" s="234">
        <f t="shared" si="3"/>
        <v>0.0846748147192189</v>
      </c>
      <c r="N11" s="233">
        <v>28780.703</v>
      </c>
      <c r="O11" s="230">
        <v>10101.514000000001</v>
      </c>
      <c r="P11" s="229">
        <v>4182.029</v>
      </c>
      <c r="Q11" s="230">
        <v>2579.944</v>
      </c>
      <c r="R11" s="229">
        <f t="shared" si="4"/>
        <v>45644.19000000001</v>
      </c>
      <c r="S11" s="232">
        <f t="shared" si="5"/>
        <v>0.46429372439009</v>
      </c>
      <c r="T11" s="233">
        <v>24957.797000000002</v>
      </c>
      <c r="U11" s="230">
        <v>11307.069</v>
      </c>
      <c r="V11" s="229">
        <v>2689.431</v>
      </c>
      <c r="W11" s="230">
        <v>1104.5929999999998</v>
      </c>
      <c r="X11" s="229">
        <f t="shared" si="6"/>
        <v>40058.89</v>
      </c>
      <c r="Y11" s="228">
        <f t="shared" si="7"/>
        <v>0.13942722826318987</v>
      </c>
    </row>
    <row r="12" spans="1:25" ht="19.5" customHeight="1">
      <c r="A12" s="235" t="s">
        <v>312</v>
      </c>
      <c r="B12" s="233">
        <v>3754.7679999999996</v>
      </c>
      <c r="C12" s="230">
        <v>546.919</v>
      </c>
      <c r="D12" s="229">
        <v>403.444</v>
      </c>
      <c r="E12" s="230">
        <v>25.219</v>
      </c>
      <c r="F12" s="229">
        <f t="shared" si="0"/>
        <v>4730.35</v>
      </c>
      <c r="G12" s="232">
        <f t="shared" si="1"/>
        <v>0.0949075246768894</v>
      </c>
      <c r="H12" s="233">
        <v>3394.113</v>
      </c>
      <c r="I12" s="230">
        <v>369.22799999999995</v>
      </c>
      <c r="J12" s="229">
        <v>550.71</v>
      </c>
      <c r="K12" s="230">
        <v>102.332</v>
      </c>
      <c r="L12" s="229">
        <f t="shared" si="2"/>
        <v>4416.383</v>
      </c>
      <c r="M12" s="234">
        <f t="shared" si="3"/>
        <v>0.07109143387246997</v>
      </c>
      <c r="N12" s="233">
        <v>8411.352</v>
      </c>
      <c r="O12" s="230">
        <v>889.6460000000001</v>
      </c>
      <c r="P12" s="229">
        <v>1142.904</v>
      </c>
      <c r="Q12" s="230">
        <v>66.982</v>
      </c>
      <c r="R12" s="229">
        <f t="shared" si="4"/>
        <v>10510.884000000002</v>
      </c>
      <c r="S12" s="232">
        <f t="shared" si="5"/>
        <v>0.10691694778661219</v>
      </c>
      <c r="T12" s="233">
        <v>7272.972</v>
      </c>
      <c r="U12" s="230">
        <v>761.3140000000001</v>
      </c>
      <c r="V12" s="229">
        <v>1405.086</v>
      </c>
      <c r="W12" s="230">
        <v>254.417</v>
      </c>
      <c r="X12" s="229">
        <f t="shared" si="6"/>
        <v>9693.788999999999</v>
      </c>
      <c r="Y12" s="228">
        <f t="shared" si="7"/>
        <v>0.08429056997217521</v>
      </c>
    </row>
    <row r="13" spans="1:25" ht="19.5" customHeight="1">
      <c r="A13" s="235" t="s">
        <v>319</v>
      </c>
      <c r="B13" s="233">
        <v>708.6500000000001</v>
      </c>
      <c r="C13" s="230">
        <v>888.23</v>
      </c>
      <c r="D13" s="229">
        <v>0</v>
      </c>
      <c r="E13" s="230">
        <v>0</v>
      </c>
      <c r="F13" s="229">
        <f t="shared" si="0"/>
        <v>1596.88</v>
      </c>
      <c r="G13" s="232">
        <f t="shared" si="1"/>
        <v>0.03203905165707213</v>
      </c>
      <c r="H13" s="233">
        <v>135.162</v>
      </c>
      <c r="I13" s="230">
        <v>109.751</v>
      </c>
      <c r="J13" s="229"/>
      <c r="K13" s="230"/>
      <c r="L13" s="229">
        <f t="shared" si="2"/>
        <v>244.913</v>
      </c>
      <c r="M13" s="234">
        <f>IF(ISERROR(F13/L13-1),"         /0",(F13/L13-1))</f>
        <v>5.520192884820324</v>
      </c>
      <c r="N13" s="233">
        <v>831.7630000000001</v>
      </c>
      <c r="O13" s="230">
        <v>1049.73</v>
      </c>
      <c r="P13" s="229"/>
      <c r="Q13" s="230"/>
      <c r="R13" s="229">
        <f t="shared" si="4"/>
        <v>1881.4930000000002</v>
      </c>
      <c r="S13" s="232">
        <f t="shared" si="5"/>
        <v>0.019138588994215548</v>
      </c>
      <c r="T13" s="233">
        <v>290.06899999999996</v>
      </c>
      <c r="U13" s="230">
        <v>192.32999999999998</v>
      </c>
      <c r="V13" s="229"/>
      <c r="W13" s="230"/>
      <c r="X13" s="229">
        <f t="shared" si="6"/>
        <v>482.39899999999994</v>
      </c>
      <c r="Y13" s="228">
        <f t="shared" si="7"/>
        <v>2.9002837899746896</v>
      </c>
    </row>
    <row r="14" spans="1:25" ht="19.5" customHeight="1">
      <c r="A14" s="235" t="s">
        <v>314</v>
      </c>
      <c r="B14" s="233">
        <v>52.196</v>
      </c>
      <c r="C14" s="230">
        <v>454.163</v>
      </c>
      <c r="D14" s="229">
        <v>0</v>
      </c>
      <c r="E14" s="230">
        <v>0</v>
      </c>
      <c r="F14" s="229">
        <f>SUM(B14:E14)</f>
        <v>506.35900000000004</v>
      </c>
      <c r="G14" s="232">
        <f>F14/$F$9</f>
        <v>0.010159349580446488</v>
      </c>
      <c r="H14" s="233">
        <v>100.705</v>
      </c>
      <c r="I14" s="230">
        <v>468.153</v>
      </c>
      <c r="J14" s="229"/>
      <c r="K14" s="230">
        <v>50.477</v>
      </c>
      <c r="L14" s="229">
        <f>SUM(H14:K14)</f>
        <v>619.335</v>
      </c>
      <c r="M14" s="234">
        <f>IF(ISERROR(F14/L14-1),"         /0",(F14/L14-1))</f>
        <v>-0.1824150096474444</v>
      </c>
      <c r="N14" s="233">
        <v>82.425</v>
      </c>
      <c r="O14" s="230">
        <v>885.2819999999999</v>
      </c>
      <c r="P14" s="229">
        <v>0</v>
      </c>
      <c r="Q14" s="230">
        <v>0</v>
      </c>
      <c r="R14" s="229">
        <f>SUM(N14:Q14)</f>
        <v>967.7069999999999</v>
      </c>
      <c r="S14" s="232">
        <f>R14/$R$9</f>
        <v>0.009843537307779164</v>
      </c>
      <c r="T14" s="233">
        <v>119.691</v>
      </c>
      <c r="U14" s="230">
        <v>916.197</v>
      </c>
      <c r="V14" s="229">
        <v>0</v>
      </c>
      <c r="W14" s="230">
        <v>50.477</v>
      </c>
      <c r="X14" s="229">
        <f>SUM(T14:W14)</f>
        <v>1086.365</v>
      </c>
      <c r="Y14" s="228">
        <f>IF(ISERROR(R14/X14-1),"         /0",IF(R14/X14&gt;5,"  *  ",(R14/X14-1)))</f>
        <v>-0.10922480013623426</v>
      </c>
    </row>
    <row r="15" spans="1:25" ht="19.5" customHeight="1">
      <c r="A15" s="235" t="s">
        <v>317</v>
      </c>
      <c r="B15" s="233">
        <v>55.35</v>
      </c>
      <c r="C15" s="230">
        <v>414.77000000000004</v>
      </c>
      <c r="D15" s="229">
        <v>0</v>
      </c>
      <c r="E15" s="230">
        <v>0</v>
      </c>
      <c r="F15" s="229">
        <f>SUM(B15:E15)</f>
        <v>470.12000000000006</v>
      </c>
      <c r="G15" s="232">
        <f>F15/$F$9</f>
        <v>0.009432267274324151</v>
      </c>
      <c r="H15" s="233">
        <v>29.579</v>
      </c>
      <c r="I15" s="230">
        <v>546.875</v>
      </c>
      <c r="J15" s="229">
        <v>0</v>
      </c>
      <c r="K15" s="230">
        <v>0</v>
      </c>
      <c r="L15" s="229">
        <f>SUM(H15:K15)</f>
        <v>576.454</v>
      </c>
      <c r="M15" s="234">
        <f>IF(ISERROR(F15/L15-1),"         /0",(F15/L15-1))</f>
        <v>-0.18446224677077427</v>
      </c>
      <c r="N15" s="233">
        <v>71.16300000000001</v>
      </c>
      <c r="O15" s="230">
        <v>825.569</v>
      </c>
      <c r="P15" s="229">
        <v>0</v>
      </c>
      <c r="Q15" s="230">
        <v>0</v>
      </c>
      <c r="R15" s="229">
        <f>SUM(N15:Q15)</f>
        <v>896.732</v>
      </c>
      <c r="S15" s="232">
        <f>R15/$R$9</f>
        <v>0.00912157801594845</v>
      </c>
      <c r="T15" s="233">
        <v>58.375</v>
      </c>
      <c r="U15" s="230">
        <v>1091.893</v>
      </c>
      <c r="V15" s="229">
        <v>0</v>
      </c>
      <c r="W15" s="230">
        <v>0</v>
      </c>
      <c r="X15" s="229">
        <f>SUM(T15:W15)</f>
        <v>1150.268</v>
      </c>
      <c r="Y15" s="228">
        <f>IF(ISERROR(R15/X15-1),"         /0",IF(R15/X15&gt;5,"  *  ",(R15/X15-1)))</f>
        <v>-0.2204147207433399</v>
      </c>
    </row>
    <row r="16" spans="1:25" ht="19.5" customHeight="1">
      <c r="A16" s="235" t="s">
        <v>313</v>
      </c>
      <c r="B16" s="233">
        <v>207.35899999999998</v>
      </c>
      <c r="C16" s="230">
        <v>111.10000000000001</v>
      </c>
      <c r="D16" s="229">
        <v>0</v>
      </c>
      <c r="E16" s="230">
        <v>0</v>
      </c>
      <c r="F16" s="229">
        <f t="shared" si="0"/>
        <v>318.459</v>
      </c>
      <c r="G16" s="232">
        <f t="shared" si="1"/>
        <v>0.006389412073330202</v>
      </c>
      <c r="H16" s="233">
        <v>186.29600000000002</v>
      </c>
      <c r="I16" s="230">
        <v>137.176</v>
      </c>
      <c r="J16" s="229"/>
      <c r="K16" s="230"/>
      <c r="L16" s="229">
        <f t="shared" si="2"/>
        <v>323.472</v>
      </c>
      <c r="M16" s="234">
        <f t="shared" si="3"/>
        <v>-0.015497477370529644</v>
      </c>
      <c r="N16" s="233">
        <v>414.977</v>
      </c>
      <c r="O16" s="230">
        <v>224.01800000000003</v>
      </c>
      <c r="P16" s="229"/>
      <c r="Q16" s="230"/>
      <c r="R16" s="229">
        <f t="shared" si="4"/>
        <v>638.995</v>
      </c>
      <c r="S16" s="232">
        <f t="shared" si="5"/>
        <v>0.00649987147141061</v>
      </c>
      <c r="T16" s="233">
        <v>315.12100000000004</v>
      </c>
      <c r="U16" s="230">
        <v>238.24899999999997</v>
      </c>
      <c r="V16" s="229"/>
      <c r="W16" s="230"/>
      <c r="X16" s="229">
        <f t="shared" si="6"/>
        <v>553.37</v>
      </c>
      <c r="Y16" s="228">
        <f t="shared" si="7"/>
        <v>0.15473372246417405</v>
      </c>
    </row>
    <row r="17" spans="1:25" ht="19.5" customHeight="1">
      <c r="A17" s="235" t="s">
        <v>384</v>
      </c>
      <c r="B17" s="233">
        <v>141.86700000000002</v>
      </c>
      <c r="C17" s="230">
        <v>56.345</v>
      </c>
      <c r="D17" s="229">
        <v>0</v>
      </c>
      <c r="E17" s="230">
        <v>0</v>
      </c>
      <c r="F17" s="229">
        <f t="shared" si="0"/>
        <v>198.21200000000002</v>
      </c>
      <c r="G17" s="232">
        <f t="shared" si="1"/>
        <v>0.003976832640556323</v>
      </c>
      <c r="H17" s="233">
        <v>53.991</v>
      </c>
      <c r="I17" s="230">
        <v>13.839</v>
      </c>
      <c r="J17" s="229"/>
      <c r="K17" s="230"/>
      <c r="L17" s="229">
        <f t="shared" si="2"/>
        <v>67.83</v>
      </c>
      <c r="M17" s="234">
        <f t="shared" si="3"/>
        <v>1.9221878224974205</v>
      </c>
      <c r="N17" s="233">
        <v>211.928</v>
      </c>
      <c r="O17" s="230">
        <v>56.345</v>
      </c>
      <c r="P17" s="229"/>
      <c r="Q17" s="230"/>
      <c r="R17" s="229">
        <f t="shared" si="4"/>
        <v>268.273</v>
      </c>
      <c r="S17" s="232">
        <f t="shared" si="5"/>
        <v>0.0027288789728397546</v>
      </c>
      <c r="T17" s="233">
        <v>53.991</v>
      </c>
      <c r="U17" s="230">
        <v>13.839</v>
      </c>
      <c r="V17" s="229"/>
      <c r="W17" s="230"/>
      <c r="X17" s="229">
        <f t="shared" si="6"/>
        <v>67.83</v>
      </c>
      <c r="Y17" s="228">
        <f t="shared" si="7"/>
        <v>2.9550788736547253</v>
      </c>
    </row>
    <row r="18" spans="1:25" ht="19.5" customHeight="1">
      <c r="A18" s="235" t="s">
        <v>322</v>
      </c>
      <c r="B18" s="233">
        <v>30.873</v>
      </c>
      <c r="C18" s="230">
        <v>3.251</v>
      </c>
      <c r="D18" s="229">
        <v>0</v>
      </c>
      <c r="E18" s="230">
        <v>0</v>
      </c>
      <c r="F18" s="229">
        <f t="shared" si="0"/>
        <v>34.124</v>
      </c>
      <c r="G18" s="232">
        <f t="shared" si="1"/>
        <v>0.0006846479376947105</v>
      </c>
      <c r="H18" s="233">
        <v>3.801</v>
      </c>
      <c r="I18" s="230">
        <v>0.814</v>
      </c>
      <c r="J18" s="229"/>
      <c r="K18" s="230"/>
      <c r="L18" s="229">
        <f t="shared" si="2"/>
        <v>4.615</v>
      </c>
      <c r="M18" s="234">
        <f t="shared" si="3"/>
        <v>6.3941495124593715</v>
      </c>
      <c r="N18" s="233">
        <v>58.446</v>
      </c>
      <c r="O18" s="230">
        <v>5.077999999999999</v>
      </c>
      <c r="P18" s="229"/>
      <c r="Q18" s="230"/>
      <c r="R18" s="229">
        <f t="shared" si="4"/>
        <v>63.524</v>
      </c>
      <c r="S18" s="232">
        <f t="shared" si="5"/>
        <v>0.000646167552719329</v>
      </c>
      <c r="T18" s="233">
        <v>29.875</v>
      </c>
      <c r="U18" s="230">
        <v>0.814</v>
      </c>
      <c r="V18" s="229"/>
      <c r="W18" s="230"/>
      <c r="X18" s="229">
        <f t="shared" si="6"/>
        <v>30.689</v>
      </c>
      <c r="Y18" s="228">
        <f t="shared" si="7"/>
        <v>1.0699273355273875</v>
      </c>
    </row>
    <row r="19" spans="1:25" ht="19.5" customHeight="1">
      <c r="A19" s="235" t="s">
        <v>311</v>
      </c>
      <c r="B19" s="233">
        <v>14.952</v>
      </c>
      <c r="C19" s="230">
        <v>15.054</v>
      </c>
      <c r="D19" s="229">
        <v>0</v>
      </c>
      <c r="E19" s="230">
        <v>0</v>
      </c>
      <c r="F19" s="229">
        <f t="shared" si="0"/>
        <v>30.006</v>
      </c>
      <c r="G19" s="232">
        <f t="shared" si="1"/>
        <v>0.0006020263163306612</v>
      </c>
      <c r="H19" s="233">
        <v>11.989</v>
      </c>
      <c r="I19" s="230">
        <v>18.842</v>
      </c>
      <c r="J19" s="229"/>
      <c r="K19" s="230"/>
      <c r="L19" s="229">
        <f t="shared" si="2"/>
        <v>30.831</v>
      </c>
      <c r="M19" s="234">
        <f t="shared" si="3"/>
        <v>-0.02675878174564561</v>
      </c>
      <c r="N19" s="233">
        <v>20.456</v>
      </c>
      <c r="O19" s="230">
        <v>31.142000000000003</v>
      </c>
      <c r="P19" s="229"/>
      <c r="Q19" s="230"/>
      <c r="R19" s="229">
        <f t="shared" si="4"/>
        <v>51.598</v>
      </c>
      <c r="S19" s="232">
        <f t="shared" si="5"/>
        <v>0.0005248560132424271</v>
      </c>
      <c r="T19" s="233">
        <v>21.090000000000003</v>
      </c>
      <c r="U19" s="230">
        <v>35.501999999999995</v>
      </c>
      <c r="V19" s="229"/>
      <c r="W19" s="230"/>
      <c r="X19" s="229">
        <f t="shared" si="6"/>
        <v>56.592</v>
      </c>
      <c r="Y19" s="228">
        <f t="shared" si="7"/>
        <v>-0.08824568843652814</v>
      </c>
    </row>
    <row r="20" spans="1:25" ht="19.5" customHeight="1" thickBot="1">
      <c r="A20" s="235" t="s">
        <v>308</v>
      </c>
      <c r="B20" s="233">
        <v>569.0429999999999</v>
      </c>
      <c r="C20" s="230">
        <v>412.309</v>
      </c>
      <c r="D20" s="229">
        <v>248.23499999999999</v>
      </c>
      <c r="E20" s="230">
        <v>0</v>
      </c>
      <c r="F20" s="229">
        <f t="shared" si="0"/>
        <v>1229.5869999999998</v>
      </c>
      <c r="G20" s="232">
        <f t="shared" si="1"/>
        <v>0.024669857102515114</v>
      </c>
      <c r="H20" s="233">
        <v>635.1689999999999</v>
      </c>
      <c r="I20" s="230">
        <v>543.0559999999999</v>
      </c>
      <c r="J20" s="229">
        <v>8.5</v>
      </c>
      <c r="K20" s="230">
        <v>14.150000000000002</v>
      </c>
      <c r="L20" s="229">
        <f t="shared" si="2"/>
        <v>1200.875</v>
      </c>
      <c r="M20" s="234">
        <f t="shared" si="3"/>
        <v>0.02390923285104596</v>
      </c>
      <c r="N20" s="233">
        <v>1137.703</v>
      </c>
      <c r="O20" s="230">
        <v>935.5719999999999</v>
      </c>
      <c r="P20" s="229">
        <v>428.623</v>
      </c>
      <c r="Q20" s="230">
        <v>0.05</v>
      </c>
      <c r="R20" s="229">
        <f t="shared" si="4"/>
        <v>2501.948</v>
      </c>
      <c r="S20" s="232">
        <f t="shared" si="5"/>
        <v>0.025449871169810144</v>
      </c>
      <c r="T20" s="233">
        <v>1211.8880000000001</v>
      </c>
      <c r="U20" s="230">
        <v>1031.394</v>
      </c>
      <c r="V20" s="229">
        <v>200.33700000000002</v>
      </c>
      <c r="W20" s="230">
        <v>51.449999999999996</v>
      </c>
      <c r="X20" s="229">
        <f t="shared" si="6"/>
        <v>2495.069</v>
      </c>
      <c r="Y20" s="228">
        <f t="shared" si="7"/>
        <v>0.002757037981715005</v>
      </c>
    </row>
    <row r="21" spans="1:25" s="236" customFormat="1" ht="19.5" customHeight="1">
      <c r="A21" s="243" t="s">
        <v>60</v>
      </c>
      <c r="B21" s="240">
        <f>SUM(B22:B35)</f>
        <v>3357.3909999999987</v>
      </c>
      <c r="C21" s="239">
        <f>SUM(C22:C35)</f>
        <v>4107.4439999999995</v>
      </c>
      <c r="D21" s="238">
        <f>SUM(D22:D35)</f>
        <v>83.304</v>
      </c>
      <c r="E21" s="239">
        <f>SUM(E22:E35)</f>
        <v>557.4849999999999</v>
      </c>
      <c r="F21" s="238">
        <f aca="true" t="shared" si="8" ref="F21:F58">SUM(B21:E21)</f>
        <v>8105.623999999998</v>
      </c>
      <c r="G21" s="241">
        <f aca="true" t="shared" si="9" ref="G21:G58">F21/$F$9</f>
        <v>0.16262743978808897</v>
      </c>
      <c r="H21" s="240">
        <f>SUM(H22:H35)</f>
        <v>3112.23</v>
      </c>
      <c r="I21" s="239">
        <f>SUM(I22:I35)</f>
        <v>5107.033</v>
      </c>
      <c r="J21" s="238">
        <f>SUM(J22:J35)</f>
        <v>0.091</v>
      </c>
      <c r="K21" s="239">
        <f>SUM(K22:K35)</f>
        <v>215.09500000000003</v>
      </c>
      <c r="L21" s="238">
        <f aca="true" t="shared" si="10" ref="L21:L58">SUM(H21:K21)</f>
        <v>8434.449</v>
      </c>
      <c r="M21" s="242">
        <f t="shared" si="3"/>
        <v>-0.038985949171072454</v>
      </c>
      <c r="N21" s="240">
        <f>SUM(N22:N35)</f>
        <v>6402.481999999999</v>
      </c>
      <c r="O21" s="239">
        <f>SUM(O22:O35)</f>
        <v>9197.134</v>
      </c>
      <c r="P21" s="238">
        <f>SUM(P22:P35)</f>
        <v>159.14800000000002</v>
      </c>
      <c r="Q21" s="239">
        <f>SUM(Q22:Q35)</f>
        <v>1038.699</v>
      </c>
      <c r="R21" s="238">
        <f aca="true" t="shared" si="11" ref="R21:R58">SUM(N21:Q21)</f>
        <v>16797.462999999996</v>
      </c>
      <c r="S21" s="241">
        <f aca="true" t="shared" si="12" ref="S21:S58">R21/$R$9</f>
        <v>0.17086417037030846</v>
      </c>
      <c r="T21" s="240">
        <f>SUM(T22:T35)</f>
        <v>5766.22</v>
      </c>
      <c r="U21" s="239">
        <f>SUM(U22:U35)</f>
        <v>8848.755000000001</v>
      </c>
      <c r="V21" s="238">
        <f>SUM(V22:V35)</f>
        <v>0.091</v>
      </c>
      <c r="W21" s="239">
        <f>SUM(W22:W35)</f>
        <v>500.813</v>
      </c>
      <c r="X21" s="238">
        <f aca="true" t="shared" si="13" ref="X21:X58">SUM(T21:W21)</f>
        <v>15115.879000000003</v>
      </c>
      <c r="Y21" s="237">
        <f aca="true" t="shared" si="14" ref="Y21:Y58">IF(ISERROR(R21/X21-1),"         /0",IF(R21/X21&gt;5,"  *  ",(R21/X21-1)))</f>
        <v>0.11124619348964049</v>
      </c>
    </row>
    <row r="22" spans="1:25" ht="19.5" customHeight="1">
      <c r="A22" s="250" t="s">
        <v>328</v>
      </c>
      <c r="B22" s="247">
        <v>572.673</v>
      </c>
      <c r="C22" s="245">
        <v>1029.393</v>
      </c>
      <c r="D22" s="246">
        <v>0</v>
      </c>
      <c r="E22" s="245">
        <v>110.298</v>
      </c>
      <c r="F22" s="246">
        <f t="shared" si="8"/>
        <v>1712.364</v>
      </c>
      <c r="G22" s="248">
        <f t="shared" si="9"/>
        <v>0.03435606849087637</v>
      </c>
      <c r="H22" s="247">
        <v>549.988</v>
      </c>
      <c r="I22" s="245">
        <v>1691.863</v>
      </c>
      <c r="J22" s="246"/>
      <c r="K22" s="245">
        <v>45.77</v>
      </c>
      <c r="L22" s="229">
        <f t="shared" si="10"/>
        <v>2287.621</v>
      </c>
      <c r="M22" s="249">
        <f t="shared" si="3"/>
        <v>-0.25146516839983546</v>
      </c>
      <c r="N22" s="247">
        <v>1073.682</v>
      </c>
      <c r="O22" s="245">
        <v>2784.4970000000003</v>
      </c>
      <c r="P22" s="246"/>
      <c r="Q22" s="245">
        <v>158.284</v>
      </c>
      <c r="R22" s="246">
        <f t="shared" si="11"/>
        <v>4016.463</v>
      </c>
      <c r="S22" s="248">
        <f t="shared" si="12"/>
        <v>0.04085555171742545</v>
      </c>
      <c r="T22" s="251">
        <v>1028.548</v>
      </c>
      <c r="U22" s="245">
        <v>2885.5979999999995</v>
      </c>
      <c r="V22" s="246"/>
      <c r="W22" s="245">
        <v>213.77700000000002</v>
      </c>
      <c r="X22" s="246">
        <f t="shared" si="13"/>
        <v>4127.923</v>
      </c>
      <c r="Y22" s="244">
        <f t="shared" si="14"/>
        <v>-0.02700147265343844</v>
      </c>
    </row>
    <row r="23" spans="1:25" ht="19.5" customHeight="1">
      <c r="A23" s="250" t="s">
        <v>327</v>
      </c>
      <c r="B23" s="247">
        <v>694.197</v>
      </c>
      <c r="C23" s="245">
        <v>507.08099999999996</v>
      </c>
      <c r="D23" s="246">
        <v>44.991</v>
      </c>
      <c r="E23" s="245">
        <v>47.718</v>
      </c>
      <c r="F23" s="246">
        <f t="shared" si="8"/>
        <v>1293.987</v>
      </c>
      <c r="G23" s="248">
        <f t="shared" si="9"/>
        <v>0.025961948509956787</v>
      </c>
      <c r="H23" s="247">
        <v>552.089</v>
      </c>
      <c r="I23" s="245">
        <v>256.374</v>
      </c>
      <c r="J23" s="246"/>
      <c r="K23" s="245">
        <v>0</v>
      </c>
      <c r="L23" s="246">
        <f t="shared" si="10"/>
        <v>808.4630000000001</v>
      </c>
      <c r="M23" s="249">
        <f t="shared" si="3"/>
        <v>0.6005519114665729</v>
      </c>
      <c r="N23" s="247">
        <v>1606.261</v>
      </c>
      <c r="O23" s="245">
        <v>954.096</v>
      </c>
      <c r="P23" s="246">
        <v>44.991</v>
      </c>
      <c r="Q23" s="245">
        <v>47.718</v>
      </c>
      <c r="R23" s="246">
        <f t="shared" si="11"/>
        <v>2653.066</v>
      </c>
      <c r="S23" s="248">
        <f t="shared" si="12"/>
        <v>0.02698704685509192</v>
      </c>
      <c r="T23" s="251">
        <v>1110.156</v>
      </c>
      <c r="U23" s="245">
        <v>551.7850000000001</v>
      </c>
      <c r="V23" s="246">
        <v>0</v>
      </c>
      <c r="W23" s="245">
        <v>0</v>
      </c>
      <c r="X23" s="246">
        <f t="shared" si="13"/>
        <v>1661.941</v>
      </c>
      <c r="Y23" s="244">
        <f t="shared" si="14"/>
        <v>0.596365935974863</v>
      </c>
    </row>
    <row r="24" spans="1:25" ht="19.5" customHeight="1">
      <c r="A24" s="250" t="s">
        <v>330</v>
      </c>
      <c r="B24" s="247">
        <v>446.407</v>
      </c>
      <c r="C24" s="245">
        <v>706.437</v>
      </c>
      <c r="D24" s="246">
        <v>0</v>
      </c>
      <c r="E24" s="245">
        <v>0</v>
      </c>
      <c r="F24" s="229">
        <f t="shared" si="8"/>
        <v>1152.844</v>
      </c>
      <c r="G24" s="248">
        <f t="shared" si="9"/>
        <v>0.023130121529824195</v>
      </c>
      <c r="H24" s="247">
        <v>297.709</v>
      </c>
      <c r="I24" s="245">
        <v>350.568</v>
      </c>
      <c r="J24" s="246"/>
      <c r="K24" s="245">
        <v>20.732</v>
      </c>
      <c r="L24" s="246">
        <f t="shared" si="10"/>
        <v>669.009</v>
      </c>
      <c r="M24" s="249" t="s">
        <v>50</v>
      </c>
      <c r="N24" s="247">
        <v>849.476</v>
      </c>
      <c r="O24" s="245">
        <v>1468.468</v>
      </c>
      <c r="P24" s="246"/>
      <c r="Q24" s="245"/>
      <c r="R24" s="246">
        <f t="shared" si="11"/>
        <v>2317.944</v>
      </c>
      <c r="S24" s="248">
        <f t="shared" si="12"/>
        <v>0.023578178354959577</v>
      </c>
      <c r="T24" s="251">
        <v>481.97</v>
      </c>
      <c r="U24" s="245">
        <v>594.52</v>
      </c>
      <c r="V24" s="246"/>
      <c r="W24" s="245">
        <v>20.732</v>
      </c>
      <c r="X24" s="246">
        <f t="shared" si="13"/>
        <v>1097.222</v>
      </c>
      <c r="Y24" s="244">
        <f t="shared" si="14"/>
        <v>1.1125569848216679</v>
      </c>
    </row>
    <row r="25" spans="1:25" ht="19.5" customHeight="1">
      <c r="A25" s="250" t="s">
        <v>329</v>
      </c>
      <c r="B25" s="247">
        <v>707.516</v>
      </c>
      <c r="C25" s="245">
        <v>246.535</v>
      </c>
      <c r="D25" s="246">
        <v>0</v>
      </c>
      <c r="E25" s="245">
        <v>92.244</v>
      </c>
      <c r="F25" s="246">
        <f t="shared" si="8"/>
        <v>1046.2949999999998</v>
      </c>
      <c r="G25" s="248">
        <f t="shared" si="9"/>
        <v>0.020992372347036894</v>
      </c>
      <c r="H25" s="247">
        <v>776.53</v>
      </c>
      <c r="I25" s="245">
        <v>251.80399999999997</v>
      </c>
      <c r="J25" s="246"/>
      <c r="K25" s="245">
        <v>47.467999999999996</v>
      </c>
      <c r="L25" s="246">
        <f t="shared" si="10"/>
        <v>1075.802</v>
      </c>
      <c r="M25" s="249">
        <f aca="true" t="shared" si="15" ref="M25:M41">IF(ISERROR(F25/L25-1),"         /0",(F25/L25-1))</f>
        <v>-0.027427909596747457</v>
      </c>
      <c r="N25" s="247">
        <v>1164.733</v>
      </c>
      <c r="O25" s="245">
        <v>412.32500000000005</v>
      </c>
      <c r="P25" s="246"/>
      <c r="Q25" s="245">
        <v>217.872</v>
      </c>
      <c r="R25" s="246">
        <f t="shared" si="11"/>
        <v>1794.93</v>
      </c>
      <c r="S25" s="248">
        <f t="shared" si="12"/>
        <v>0.01825806821677642</v>
      </c>
      <c r="T25" s="251">
        <v>1198.317</v>
      </c>
      <c r="U25" s="245">
        <v>520.2860000000001</v>
      </c>
      <c r="V25" s="246"/>
      <c r="W25" s="245">
        <v>47.467999999999996</v>
      </c>
      <c r="X25" s="246">
        <f t="shared" si="13"/>
        <v>1766.0710000000001</v>
      </c>
      <c r="Y25" s="244">
        <f t="shared" si="14"/>
        <v>0.01634079264083943</v>
      </c>
    </row>
    <row r="26" spans="1:25" ht="19.5" customHeight="1">
      <c r="A26" s="250" t="s">
        <v>335</v>
      </c>
      <c r="B26" s="247">
        <v>32.989</v>
      </c>
      <c r="C26" s="245">
        <v>498.154</v>
      </c>
      <c r="D26" s="246">
        <v>0</v>
      </c>
      <c r="E26" s="245">
        <v>21.971</v>
      </c>
      <c r="F26" s="246">
        <f t="shared" si="8"/>
        <v>553.114</v>
      </c>
      <c r="G26" s="248">
        <f t="shared" si="9"/>
        <v>0.011097419980367838</v>
      </c>
      <c r="H26" s="247">
        <v>60.034000000000006</v>
      </c>
      <c r="I26" s="245">
        <v>849.874</v>
      </c>
      <c r="J26" s="246"/>
      <c r="K26" s="245"/>
      <c r="L26" s="246">
        <f t="shared" si="10"/>
        <v>909.908</v>
      </c>
      <c r="M26" s="249">
        <f t="shared" si="15"/>
        <v>-0.3921209616796423</v>
      </c>
      <c r="N26" s="247">
        <v>91.82700000000001</v>
      </c>
      <c r="O26" s="245">
        <v>1218.722</v>
      </c>
      <c r="P26" s="246"/>
      <c r="Q26" s="245">
        <v>43.173</v>
      </c>
      <c r="R26" s="246">
        <f t="shared" si="11"/>
        <v>1353.722</v>
      </c>
      <c r="S26" s="248">
        <f t="shared" si="12"/>
        <v>0.01377009054534216</v>
      </c>
      <c r="T26" s="251">
        <v>125.768</v>
      </c>
      <c r="U26" s="245">
        <v>1474.873</v>
      </c>
      <c r="V26" s="246"/>
      <c r="W26" s="245">
        <v>25.594</v>
      </c>
      <c r="X26" s="246">
        <f t="shared" si="13"/>
        <v>1626.2350000000001</v>
      </c>
      <c r="Y26" s="244">
        <f t="shared" si="14"/>
        <v>-0.1675729522485988</v>
      </c>
    </row>
    <row r="27" spans="1:25" ht="19.5" customHeight="1">
      <c r="A27" s="250" t="s">
        <v>333</v>
      </c>
      <c r="B27" s="247">
        <v>251.12</v>
      </c>
      <c r="C27" s="245">
        <v>203.008</v>
      </c>
      <c r="D27" s="246">
        <v>0</v>
      </c>
      <c r="E27" s="245">
        <v>0</v>
      </c>
      <c r="F27" s="246">
        <f>SUM(B27:E27)</f>
        <v>454.12800000000004</v>
      </c>
      <c r="G27" s="248">
        <f>F27/$F$9</f>
        <v>0.00911141128383025</v>
      </c>
      <c r="H27" s="247">
        <v>232.513</v>
      </c>
      <c r="I27" s="245">
        <v>235.661</v>
      </c>
      <c r="J27" s="246"/>
      <c r="K27" s="245"/>
      <c r="L27" s="246">
        <f>SUM(H27:K27)</f>
        <v>468.174</v>
      </c>
      <c r="M27" s="249">
        <f>IF(ISERROR(F27/L27-1),"         /0",(F27/L27-1))</f>
        <v>-0.03000166604723875</v>
      </c>
      <c r="N27" s="247">
        <v>543.44</v>
      </c>
      <c r="O27" s="245">
        <v>431.272</v>
      </c>
      <c r="P27" s="246"/>
      <c r="Q27" s="245"/>
      <c r="R27" s="246">
        <f>SUM(N27:Q27)</f>
        <v>974.712</v>
      </c>
      <c r="S27" s="248">
        <f>R27/$R$9</f>
        <v>0.009914792324887641</v>
      </c>
      <c r="T27" s="251">
        <v>460.58400000000006</v>
      </c>
      <c r="U27" s="245">
        <v>416.172</v>
      </c>
      <c r="V27" s="246"/>
      <c r="W27" s="245"/>
      <c r="X27" s="246">
        <f>SUM(T27:W27)</f>
        <v>876.7560000000001</v>
      </c>
      <c r="Y27" s="244">
        <f>IF(ISERROR(R27/X27-1),"         /0",IF(R27/X27&gt;5,"  *  ",(R27/X27-1)))</f>
        <v>0.11172549717367186</v>
      </c>
    </row>
    <row r="28" spans="1:25" ht="19.5" customHeight="1">
      <c r="A28" s="250" t="s">
        <v>385</v>
      </c>
      <c r="B28" s="247">
        <v>0</v>
      </c>
      <c r="C28" s="245">
        <v>343.956</v>
      </c>
      <c r="D28" s="246">
        <v>0</v>
      </c>
      <c r="E28" s="245">
        <v>51.711999999999996</v>
      </c>
      <c r="F28" s="246">
        <f>SUM(B28:E28)</f>
        <v>395.668</v>
      </c>
      <c r="G28" s="248">
        <f>F28/$F$9</f>
        <v>0.007938497251547025</v>
      </c>
      <c r="H28" s="247"/>
      <c r="I28" s="245">
        <v>630.26</v>
      </c>
      <c r="J28" s="246"/>
      <c r="K28" s="245">
        <v>22.083</v>
      </c>
      <c r="L28" s="246">
        <f>SUM(H28:K28)</f>
        <v>652.343</v>
      </c>
      <c r="M28" s="249">
        <f>IF(ISERROR(F28/L28-1),"         /0",(F28/L28-1))</f>
        <v>-0.3934663206319374</v>
      </c>
      <c r="N28" s="247"/>
      <c r="O28" s="245">
        <v>791.158</v>
      </c>
      <c r="P28" s="246"/>
      <c r="Q28" s="245">
        <v>66.58</v>
      </c>
      <c r="R28" s="246">
        <f>SUM(N28:Q28)</f>
        <v>857.738</v>
      </c>
      <c r="S28" s="248">
        <f>R28/$R$9</f>
        <v>0.008724930173389142</v>
      </c>
      <c r="T28" s="251"/>
      <c r="U28" s="245">
        <v>1009.3100000000001</v>
      </c>
      <c r="V28" s="246"/>
      <c r="W28" s="245">
        <v>22.083</v>
      </c>
      <c r="X28" s="246">
        <f>SUM(T28:W28)</f>
        <v>1031.393</v>
      </c>
      <c r="Y28" s="244">
        <f>IF(ISERROR(R28/X28-1),"         /0",IF(R28/X28&gt;5,"  *  ",(R28/X28-1)))</f>
        <v>-0.16836938005202673</v>
      </c>
    </row>
    <row r="29" spans="1:25" ht="19.5" customHeight="1">
      <c r="A29" s="250" t="s">
        <v>331</v>
      </c>
      <c r="B29" s="247">
        <v>145.308</v>
      </c>
      <c r="C29" s="245">
        <v>232.779</v>
      </c>
      <c r="D29" s="246">
        <v>0</v>
      </c>
      <c r="E29" s="245">
        <v>0</v>
      </c>
      <c r="F29" s="246">
        <f t="shared" si="8"/>
        <v>378.087</v>
      </c>
      <c r="G29" s="248">
        <f t="shared" si="9"/>
        <v>0.007585760310021685</v>
      </c>
      <c r="H29" s="247">
        <v>116.488</v>
      </c>
      <c r="I29" s="245">
        <v>251.768</v>
      </c>
      <c r="J29" s="246"/>
      <c r="K29" s="245">
        <v>46.682</v>
      </c>
      <c r="L29" s="246">
        <f t="shared" si="10"/>
        <v>414.938</v>
      </c>
      <c r="M29" s="249">
        <f t="shared" si="15"/>
        <v>-0.08881085848970205</v>
      </c>
      <c r="N29" s="247">
        <v>209.199</v>
      </c>
      <c r="O29" s="245">
        <v>524.155</v>
      </c>
      <c r="P29" s="246"/>
      <c r="Q29" s="245"/>
      <c r="R29" s="246">
        <f t="shared" si="11"/>
        <v>733.354</v>
      </c>
      <c r="S29" s="248">
        <f t="shared" si="12"/>
        <v>0.007459693335698804</v>
      </c>
      <c r="T29" s="251">
        <v>284.41200000000003</v>
      </c>
      <c r="U29" s="245">
        <v>540.987</v>
      </c>
      <c r="V29" s="246"/>
      <c r="W29" s="245">
        <v>76.585</v>
      </c>
      <c r="X29" s="246">
        <f t="shared" si="13"/>
        <v>901.984</v>
      </c>
      <c r="Y29" s="244">
        <f t="shared" si="14"/>
        <v>-0.1869545357789052</v>
      </c>
    </row>
    <row r="30" spans="1:25" ht="19.5" customHeight="1">
      <c r="A30" s="250" t="s">
        <v>338</v>
      </c>
      <c r="B30" s="247">
        <v>85.932</v>
      </c>
      <c r="C30" s="245">
        <v>5.749</v>
      </c>
      <c r="D30" s="246">
        <v>0</v>
      </c>
      <c r="E30" s="245">
        <v>11.31</v>
      </c>
      <c r="F30" s="246">
        <f t="shared" si="8"/>
        <v>102.991</v>
      </c>
      <c r="G30" s="248">
        <f t="shared" si="9"/>
        <v>0.0020663631388792617</v>
      </c>
      <c r="H30" s="247">
        <v>144.812</v>
      </c>
      <c r="I30" s="245">
        <v>9.652999999999999</v>
      </c>
      <c r="J30" s="246"/>
      <c r="K30" s="245">
        <v>16.15</v>
      </c>
      <c r="L30" s="246">
        <f t="shared" si="10"/>
        <v>170.615</v>
      </c>
      <c r="M30" s="249">
        <f t="shared" si="15"/>
        <v>-0.3963543650909944</v>
      </c>
      <c r="N30" s="247">
        <v>95.745</v>
      </c>
      <c r="O30" s="245">
        <v>11.597</v>
      </c>
      <c r="P30" s="246"/>
      <c r="Q30" s="245">
        <v>11.31</v>
      </c>
      <c r="R30" s="246">
        <f t="shared" si="11"/>
        <v>118.652</v>
      </c>
      <c r="S30" s="248">
        <f t="shared" si="12"/>
        <v>0.001206930805132766</v>
      </c>
      <c r="T30" s="251">
        <v>246.25</v>
      </c>
      <c r="U30" s="245">
        <v>16.939</v>
      </c>
      <c r="V30" s="246"/>
      <c r="W30" s="245">
        <v>16.15</v>
      </c>
      <c r="X30" s="246">
        <f t="shared" si="13"/>
        <v>279.339</v>
      </c>
      <c r="Y30" s="244">
        <f t="shared" si="14"/>
        <v>-0.5752401204271512</v>
      </c>
    </row>
    <row r="31" spans="1:25" ht="19.5" customHeight="1">
      <c r="A31" s="250" t="s">
        <v>334</v>
      </c>
      <c r="B31" s="247">
        <v>58.202</v>
      </c>
      <c r="C31" s="245">
        <v>40.357</v>
      </c>
      <c r="D31" s="246">
        <v>0</v>
      </c>
      <c r="E31" s="245">
        <v>0</v>
      </c>
      <c r="F31" s="246">
        <f t="shared" si="8"/>
        <v>98.559</v>
      </c>
      <c r="G31" s="248">
        <f t="shared" si="9"/>
        <v>0.0019774415687273754</v>
      </c>
      <c r="H31" s="247">
        <v>74.57600000000001</v>
      </c>
      <c r="I31" s="245">
        <v>0</v>
      </c>
      <c r="J31" s="246"/>
      <c r="K31" s="245"/>
      <c r="L31" s="246">
        <f t="shared" si="10"/>
        <v>74.57600000000001</v>
      </c>
      <c r="M31" s="249">
        <f t="shared" si="15"/>
        <v>0.3215913966959878</v>
      </c>
      <c r="N31" s="247">
        <v>64.722</v>
      </c>
      <c r="O31" s="245">
        <v>88.37</v>
      </c>
      <c r="P31" s="246"/>
      <c r="Q31" s="245"/>
      <c r="R31" s="246">
        <f t="shared" si="11"/>
        <v>153.09199999999998</v>
      </c>
      <c r="S31" s="248">
        <f t="shared" si="12"/>
        <v>0.0015572552575547432</v>
      </c>
      <c r="T31" s="251">
        <v>137.643</v>
      </c>
      <c r="U31" s="245">
        <v>0.08</v>
      </c>
      <c r="V31" s="246"/>
      <c r="W31" s="245">
        <v>1.961</v>
      </c>
      <c r="X31" s="246">
        <f t="shared" si="13"/>
        <v>139.68400000000003</v>
      </c>
      <c r="Y31" s="244">
        <f t="shared" si="14"/>
        <v>0.09598808739726783</v>
      </c>
    </row>
    <row r="32" spans="1:25" ht="19.5" customHeight="1">
      <c r="A32" s="250" t="s">
        <v>332</v>
      </c>
      <c r="B32" s="247">
        <v>31.034999999999997</v>
      </c>
      <c r="C32" s="245">
        <v>48.738</v>
      </c>
      <c r="D32" s="246">
        <v>0</v>
      </c>
      <c r="E32" s="245">
        <v>0</v>
      </c>
      <c r="F32" s="246">
        <f t="shared" si="8"/>
        <v>79.773</v>
      </c>
      <c r="G32" s="248">
        <f t="shared" si="9"/>
        <v>0.0016005280721404329</v>
      </c>
      <c r="H32" s="247">
        <v>27.249999999999996</v>
      </c>
      <c r="I32" s="245">
        <v>275.526</v>
      </c>
      <c r="J32" s="246"/>
      <c r="K32" s="245"/>
      <c r="L32" s="246">
        <f t="shared" si="10"/>
        <v>302.776</v>
      </c>
      <c r="M32" s="249">
        <f t="shared" si="15"/>
        <v>-0.7365279942928106</v>
      </c>
      <c r="N32" s="247">
        <v>50.800999999999995</v>
      </c>
      <c r="O32" s="245">
        <v>87.523</v>
      </c>
      <c r="P32" s="246"/>
      <c r="Q32" s="245"/>
      <c r="R32" s="246">
        <f t="shared" si="11"/>
        <v>138.32399999999998</v>
      </c>
      <c r="S32" s="248">
        <f t="shared" si="12"/>
        <v>0.0014070348303373283</v>
      </c>
      <c r="T32" s="251">
        <v>82.176</v>
      </c>
      <c r="U32" s="245">
        <v>324.51700000000005</v>
      </c>
      <c r="V32" s="246"/>
      <c r="W32" s="245"/>
      <c r="X32" s="246">
        <f t="shared" si="13"/>
        <v>406.69300000000004</v>
      </c>
      <c r="Y32" s="244">
        <f t="shared" si="14"/>
        <v>-0.6598810404900011</v>
      </c>
    </row>
    <row r="33" spans="1:25" ht="19.5" customHeight="1">
      <c r="A33" s="250" t="s">
        <v>339</v>
      </c>
      <c r="B33" s="247">
        <v>2.019</v>
      </c>
      <c r="C33" s="245">
        <v>0</v>
      </c>
      <c r="D33" s="246">
        <v>0</v>
      </c>
      <c r="E33" s="245">
        <v>75.621</v>
      </c>
      <c r="F33" s="246">
        <f t="shared" si="8"/>
        <v>77.64</v>
      </c>
      <c r="G33" s="248">
        <f t="shared" si="9"/>
        <v>0.0015577325601517208</v>
      </c>
      <c r="H33" s="247">
        <v>4.07</v>
      </c>
      <c r="I33" s="245">
        <v>3.31</v>
      </c>
      <c r="J33" s="246">
        <v>0</v>
      </c>
      <c r="K33" s="245"/>
      <c r="L33" s="246">
        <f t="shared" si="10"/>
        <v>7.380000000000001</v>
      </c>
      <c r="M33" s="249">
        <f t="shared" si="15"/>
        <v>9.520325203252032</v>
      </c>
      <c r="N33" s="247">
        <v>6.9990000000000006</v>
      </c>
      <c r="O33" s="245">
        <v>2.784</v>
      </c>
      <c r="P33" s="246"/>
      <c r="Q33" s="245">
        <v>131.209</v>
      </c>
      <c r="R33" s="246">
        <f t="shared" si="11"/>
        <v>140.99200000000002</v>
      </c>
      <c r="S33" s="248">
        <f t="shared" si="12"/>
        <v>0.001434173786175361</v>
      </c>
      <c r="T33" s="251">
        <v>4.375</v>
      </c>
      <c r="U33" s="245">
        <v>3.31</v>
      </c>
      <c r="V33" s="246">
        <v>0</v>
      </c>
      <c r="W33" s="245"/>
      <c r="X33" s="246">
        <f t="shared" si="13"/>
        <v>7.6850000000000005</v>
      </c>
      <c r="Y33" s="244" t="str">
        <f t="shared" si="14"/>
        <v>  *  </v>
      </c>
    </row>
    <row r="34" spans="1:25" ht="19.5" customHeight="1">
      <c r="A34" s="250" t="s">
        <v>336</v>
      </c>
      <c r="B34" s="247">
        <v>17.216</v>
      </c>
      <c r="C34" s="245">
        <v>3.07</v>
      </c>
      <c r="D34" s="246">
        <v>0</v>
      </c>
      <c r="E34" s="245">
        <v>52.938</v>
      </c>
      <c r="F34" s="246">
        <f t="shared" si="8"/>
        <v>73.224</v>
      </c>
      <c r="G34" s="248">
        <f t="shared" si="9"/>
        <v>0.001469132006498578</v>
      </c>
      <c r="H34" s="247">
        <v>8.405999999999999</v>
      </c>
      <c r="I34" s="245">
        <v>36.065</v>
      </c>
      <c r="J34" s="246"/>
      <c r="K34" s="245"/>
      <c r="L34" s="246">
        <f t="shared" si="10"/>
        <v>44.471</v>
      </c>
      <c r="M34" s="249">
        <f>IF(ISERROR(F34/L34-1),"         /0",(F34/L34-1))</f>
        <v>0.6465561826808484</v>
      </c>
      <c r="N34" s="247">
        <v>25.450000000000003</v>
      </c>
      <c r="O34" s="245">
        <v>3.07</v>
      </c>
      <c r="P34" s="246"/>
      <c r="Q34" s="245">
        <v>157.6</v>
      </c>
      <c r="R34" s="246">
        <f t="shared" si="11"/>
        <v>186.12</v>
      </c>
      <c r="S34" s="248">
        <f t="shared" si="12"/>
        <v>0.0018932168143083168</v>
      </c>
      <c r="T34" s="251">
        <v>18.169999999999998</v>
      </c>
      <c r="U34" s="245">
        <v>36.54600000000001</v>
      </c>
      <c r="V34" s="246"/>
      <c r="W34" s="245">
        <v>29.867</v>
      </c>
      <c r="X34" s="246">
        <f t="shared" si="13"/>
        <v>84.58300000000001</v>
      </c>
      <c r="Y34" s="244">
        <f t="shared" si="14"/>
        <v>1.2004421692302234</v>
      </c>
    </row>
    <row r="35" spans="1:25" ht="19.5" customHeight="1" thickBot="1">
      <c r="A35" s="250" t="s">
        <v>308</v>
      </c>
      <c r="B35" s="247">
        <v>312.77700000000004</v>
      </c>
      <c r="C35" s="245">
        <v>242.18699999999998</v>
      </c>
      <c r="D35" s="246">
        <v>38.312999999999995</v>
      </c>
      <c r="E35" s="245">
        <v>93.67299999999999</v>
      </c>
      <c r="F35" s="246">
        <f t="shared" si="8"/>
        <v>686.95</v>
      </c>
      <c r="G35" s="248">
        <f t="shared" si="9"/>
        <v>0.013782642738230612</v>
      </c>
      <c r="H35" s="247">
        <v>267.76500000000004</v>
      </c>
      <c r="I35" s="245">
        <v>264.30699999999996</v>
      </c>
      <c r="J35" s="246">
        <v>0.091</v>
      </c>
      <c r="K35" s="245">
        <v>16.21</v>
      </c>
      <c r="L35" s="246">
        <f t="shared" si="10"/>
        <v>548.373</v>
      </c>
      <c r="M35" s="249">
        <f t="shared" si="15"/>
        <v>0.25270573131791685</v>
      </c>
      <c r="N35" s="247">
        <v>620.147</v>
      </c>
      <c r="O35" s="245">
        <v>419.097</v>
      </c>
      <c r="P35" s="246">
        <v>114.15700000000001</v>
      </c>
      <c r="Q35" s="245">
        <v>204.953</v>
      </c>
      <c r="R35" s="246">
        <f t="shared" si="11"/>
        <v>1358.354</v>
      </c>
      <c r="S35" s="248">
        <f t="shared" si="12"/>
        <v>0.013817207353228882</v>
      </c>
      <c r="T35" s="251">
        <v>587.8509999999999</v>
      </c>
      <c r="U35" s="245">
        <v>473.832</v>
      </c>
      <c r="V35" s="246">
        <v>0.091</v>
      </c>
      <c r="W35" s="245">
        <v>46.596000000000004</v>
      </c>
      <c r="X35" s="246">
        <f t="shared" si="13"/>
        <v>1108.37</v>
      </c>
      <c r="Y35" s="244">
        <f t="shared" si="14"/>
        <v>0.2255420121439593</v>
      </c>
    </row>
    <row r="36" spans="1:25" s="236" customFormat="1" ht="19.5" customHeight="1">
      <c r="A36" s="243" t="s">
        <v>59</v>
      </c>
      <c r="B36" s="240">
        <f>SUM(B37:B44)</f>
        <v>1973.8890000000001</v>
      </c>
      <c r="C36" s="239">
        <f>SUM(C37:C44)</f>
        <v>1476.4769999999999</v>
      </c>
      <c r="D36" s="238">
        <f>SUM(D37:D44)</f>
        <v>869.8710000000001</v>
      </c>
      <c r="E36" s="239">
        <f>SUM(E37:E44)</f>
        <v>249.22699999999998</v>
      </c>
      <c r="F36" s="238">
        <f t="shared" si="8"/>
        <v>4569.464</v>
      </c>
      <c r="G36" s="241">
        <f t="shared" si="9"/>
        <v>0.09167958340083877</v>
      </c>
      <c r="H36" s="240">
        <f>SUM(H37:H44)</f>
        <v>3091.773</v>
      </c>
      <c r="I36" s="310">
        <f>SUM(I37:I44)</f>
        <v>1164.7410000000002</v>
      </c>
      <c r="J36" s="238">
        <f>SUM(J37:J44)</f>
        <v>133.131</v>
      </c>
      <c r="K36" s="239">
        <f>SUM(K37:K44)</f>
        <v>70.303</v>
      </c>
      <c r="L36" s="238">
        <f t="shared" si="10"/>
        <v>4459.948</v>
      </c>
      <c r="M36" s="242">
        <f t="shared" si="15"/>
        <v>0.024555443247320285</v>
      </c>
      <c r="N36" s="240">
        <f>SUM(N37:N44)</f>
        <v>3671.824</v>
      </c>
      <c r="O36" s="239">
        <f>SUM(O37:O44)</f>
        <v>2585.8489999999997</v>
      </c>
      <c r="P36" s="238">
        <f>SUM(P37:P44)</f>
        <v>1336.7060000000001</v>
      </c>
      <c r="Q36" s="239">
        <f>SUM(Q37:Q44)</f>
        <v>276.292</v>
      </c>
      <c r="R36" s="238">
        <f t="shared" si="11"/>
        <v>7870.671</v>
      </c>
      <c r="S36" s="241">
        <f t="shared" si="12"/>
        <v>0.08006064193578795</v>
      </c>
      <c r="T36" s="240">
        <f>SUM(T37:T44)</f>
        <v>5350.413999999999</v>
      </c>
      <c r="U36" s="239">
        <f>SUM(U37:U44)</f>
        <v>2325.091</v>
      </c>
      <c r="V36" s="238">
        <f>SUM(V37:V44)</f>
        <v>152.832</v>
      </c>
      <c r="W36" s="239">
        <f>SUM(W37:W44)</f>
        <v>94.683</v>
      </c>
      <c r="X36" s="238">
        <f t="shared" si="13"/>
        <v>7923.0199999999995</v>
      </c>
      <c r="Y36" s="237">
        <f t="shared" si="14"/>
        <v>-0.006607202809029822</v>
      </c>
    </row>
    <row r="37" spans="1:25" ht="19.5" customHeight="1">
      <c r="A37" s="250" t="s">
        <v>386</v>
      </c>
      <c r="B37" s="247">
        <v>964.009</v>
      </c>
      <c r="C37" s="245">
        <v>161.255</v>
      </c>
      <c r="D37" s="246">
        <v>0</v>
      </c>
      <c r="E37" s="245">
        <v>0</v>
      </c>
      <c r="F37" s="246">
        <f t="shared" si="8"/>
        <v>1125.2640000000001</v>
      </c>
      <c r="G37" s="248">
        <f t="shared" si="9"/>
        <v>0.022576769340115484</v>
      </c>
      <c r="H37" s="247">
        <v>1862.152</v>
      </c>
      <c r="I37" s="293">
        <v>54.88</v>
      </c>
      <c r="J37" s="246"/>
      <c r="K37" s="245"/>
      <c r="L37" s="246">
        <f t="shared" si="10"/>
        <v>1917.0320000000002</v>
      </c>
      <c r="M37" s="249">
        <f t="shared" si="15"/>
        <v>-0.41301762307567114</v>
      </c>
      <c r="N37" s="247">
        <v>1881.5590000000002</v>
      </c>
      <c r="O37" s="245">
        <v>161.255</v>
      </c>
      <c r="P37" s="246"/>
      <c r="Q37" s="245"/>
      <c r="R37" s="246">
        <f t="shared" si="11"/>
        <v>2042.8140000000003</v>
      </c>
      <c r="S37" s="248">
        <f t="shared" si="12"/>
        <v>0.020779549824330702</v>
      </c>
      <c r="T37" s="247">
        <v>3158.138</v>
      </c>
      <c r="U37" s="245">
        <v>54.88</v>
      </c>
      <c r="V37" s="246"/>
      <c r="W37" s="245"/>
      <c r="X37" s="229">
        <f t="shared" si="13"/>
        <v>3213.018</v>
      </c>
      <c r="Y37" s="244">
        <f t="shared" si="14"/>
        <v>-0.36420710995083116</v>
      </c>
    </row>
    <row r="38" spans="1:25" ht="19.5" customHeight="1">
      <c r="A38" s="250" t="s">
        <v>340</v>
      </c>
      <c r="B38" s="247">
        <v>253.53600000000003</v>
      </c>
      <c r="C38" s="245">
        <v>531.8589999999999</v>
      </c>
      <c r="D38" s="246">
        <v>0</v>
      </c>
      <c r="E38" s="245">
        <v>0</v>
      </c>
      <c r="F38" s="246">
        <f t="shared" si="8"/>
        <v>785.395</v>
      </c>
      <c r="G38" s="248">
        <f t="shared" si="9"/>
        <v>0.01575779706440444</v>
      </c>
      <c r="H38" s="247">
        <v>289.22900000000004</v>
      </c>
      <c r="I38" s="293">
        <v>566.1999999999999</v>
      </c>
      <c r="J38" s="246"/>
      <c r="K38" s="245"/>
      <c r="L38" s="246">
        <f t="shared" si="10"/>
        <v>855.429</v>
      </c>
      <c r="M38" s="249">
        <f t="shared" si="15"/>
        <v>-0.08187003246324354</v>
      </c>
      <c r="N38" s="247">
        <v>517.6640000000001</v>
      </c>
      <c r="O38" s="245">
        <v>1060.2289999999998</v>
      </c>
      <c r="P38" s="246"/>
      <c r="Q38" s="245"/>
      <c r="R38" s="246">
        <f t="shared" si="11"/>
        <v>1577.893</v>
      </c>
      <c r="S38" s="248">
        <f t="shared" si="12"/>
        <v>0.016050362985060136</v>
      </c>
      <c r="T38" s="247">
        <v>508.231</v>
      </c>
      <c r="U38" s="245">
        <v>1122.8829999999998</v>
      </c>
      <c r="V38" s="246"/>
      <c r="W38" s="245"/>
      <c r="X38" s="229">
        <f t="shared" si="13"/>
        <v>1631.1139999999998</v>
      </c>
      <c r="Y38" s="244">
        <f t="shared" si="14"/>
        <v>-0.03262862068500405</v>
      </c>
    </row>
    <row r="39" spans="1:25" ht="19.5" customHeight="1">
      <c r="A39" s="250" t="s">
        <v>387</v>
      </c>
      <c r="B39" s="247">
        <v>230.748</v>
      </c>
      <c r="C39" s="245">
        <v>152.77</v>
      </c>
      <c r="D39" s="246">
        <v>100.69</v>
      </c>
      <c r="E39" s="245">
        <v>11.317</v>
      </c>
      <c r="F39" s="229">
        <f t="shared" si="8"/>
        <v>495.52500000000003</v>
      </c>
      <c r="G39" s="248">
        <f t="shared" si="9"/>
        <v>0.00994198128373495</v>
      </c>
      <c r="H39" s="247">
        <v>402.758</v>
      </c>
      <c r="I39" s="293">
        <v>110.786</v>
      </c>
      <c r="J39" s="246">
        <v>132.981</v>
      </c>
      <c r="K39" s="245">
        <v>9.545</v>
      </c>
      <c r="L39" s="229">
        <f t="shared" si="10"/>
        <v>656.0699999999999</v>
      </c>
      <c r="M39" s="249">
        <f t="shared" si="15"/>
        <v>-0.24470711966710856</v>
      </c>
      <c r="N39" s="247">
        <v>440.69100000000003</v>
      </c>
      <c r="O39" s="245">
        <v>235.57100000000003</v>
      </c>
      <c r="P39" s="246">
        <v>100.69</v>
      </c>
      <c r="Q39" s="245">
        <v>11.317</v>
      </c>
      <c r="R39" s="246">
        <f t="shared" si="11"/>
        <v>788.269</v>
      </c>
      <c r="S39" s="248">
        <f t="shared" si="12"/>
        <v>0.008018289947335066</v>
      </c>
      <c r="T39" s="247">
        <v>715.598</v>
      </c>
      <c r="U39" s="245">
        <v>255.78</v>
      </c>
      <c r="V39" s="246">
        <v>152.362</v>
      </c>
      <c r="W39" s="245">
        <v>12.477</v>
      </c>
      <c r="X39" s="229">
        <f t="shared" si="13"/>
        <v>1136.217</v>
      </c>
      <c r="Y39" s="244">
        <f t="shared" si="14"/>
        <v>-0.30623375640392647</v>
      </c>
    </row>
    <row r="40" spans="1:25" ht="19.5" customHeight="1">
      <c r="A40" s="250" t="s">
        <v>341</v>
      </c>
      <c r="B40" s="247">
        <v>39.4</v>
      </c>
      <c r="C40" s="245">
        <v>243.269</v>
      </c>
      <c r="D40" s="246">
        <v>0</v>
      </c>
      <c r="E40" s="245">
        <v>14.281</v>
      </c>
      <c r="F40" s="229">
        <f t="shared" si="8"/>
        <v>296.95</v>
      </c>
      <c r="G40" s="248">
        <f t="shared" si="9"/>
        <v>0.0059578655813633885</v>
      </c>
      <c r="H40" s="247">
        <v>62.155</v>
      </c>
      <c r="I40" s="293">
        <v>128.821</v>
      </c>
      <c r="J40" s="246"/>
      <c r="K40" s="245">
        <v>60.723</v>
      </c>
      <c r="L40" s="229">
        <f t="shared" si="10"/>
        <v>251.699</v>
      </c>
      <c r="M40" s="249">
        <f t="shared" si="15"/>
        <v>0.17978220016766056</v>
      </c>
      <c r="N40" s="247">
        <v>86.606</v>
      </c>
      <c r="O40" s="245">
        <v>407.081</v>
      </c>
      <c r="P40" s="246"/>
      <c r="Q40" s="245">
        <v>21.247</v>
      </c>
      <c r="R40" s="246">
        <f t="shared" si="11"/>
        <v>514.934</v>
      </c>
      <c r="S40" s="248">
        <f t="shared" si="12"/>
        <v>0.0052379201969645316</v>
      </c>
      <c r="T40" s="247">
        <v>118.40100000000001</v>
      </c>
      <c r="U40" s="245">
        <v>266.705</v>
      </c>
      <c r="V40" s="246"/>
      <c r="W40" s="245">
        <v>82.161</v>
      </c>
      <c r="X40" s="229">
        <f t="shared" si="13"/>
        <v>467.267</v>
      </c>
      <c r="Y40" s="244">
        <f t="shared" si="14"/>
        <v>0.10201233983996305</v>
      </c>
    </row>
    <row r="41" spans="1:25" ht="19.5" customHeight="1">
      <c r="A41" s="250" t="s">
        <v>342</v>
      </c>
      <c r="B41" s="247">
        <v>20.86</v>
      </c>
      <c r="C41" s="245">
        <v>190.28799999999998</v>
      </c>
      <c r="D41" s="246">
        <v>0</v>
      </c>
      <c r="E41" s="245">
        <v>0</v>
      </c>
      <c r="F41" s="246">
        <f t="shared" si="8"/>
        <v>211.14799999999997</v>
      </c>
      <c r="G41" s="248">
        <f t="shared" si="9"/>
        <v>0.004236374479790256</v>
      </c>
      <c r="H41" s="247">
        <v>32.644999999999996</v>
      </c>
      <c r="I41" s="293">
        <v>175.858</v>
      </c>
      <c r="J41" s="246"/>
      <c r="K41" s="245"/>
      <c r="L41" s="246">
        <f t="shared" si="10"/>
        <v>208.503</v>
      </c>
      <c r="M41" s="249">
        <f t="shared" si="15"/>
        <v>0.012685668791336147</v>
      </c>
      <c r="N41" s="247">
        <v>35.794</v>
      </c>
      <c r="O41" s="245">
        <v>370.17999999999995</v>
      </c>
      <c r="P41" s="246"/>
      <c r="Q41" s="245"/>
      <c r="R41" s="246">
        <f t="shared" si="11"/>
        <v>405.97399999999993</v>
      </c>
      <c r="S41" s="248">
        <f t="shared" si="12"/>
        <v>0.004129576633204408</v>
      </c>
      <c r="T41" s="247">
        <v>56.855</v>
      </c>
      <c r="U41" s="245">
        <v>370.55</v>
      </c>
      <c r="V41" s="246"/>
      <c r="W41" s="245"/>
      <c r="X41" s="229">
        <f t="shared" si="13"/>
        <v>427.40500000000003</v>
      </c>
      <c r="Y41" s="244">
        <f t="shared" si="14"/>
        <v>-0.05014213684912461</v>
      </c>
    </row>
    <row r="42" spans="1:25" ht="19.5" customHeight="1">
      <c r="A42" s="250" t="s">
        <v>344</v>
      </c>
      <c r="B42" s="247">
        <v>12.538</v>
      </c>
      <c r="C42" s="245">
        <v>127.664</v>
      </c>
      <c r="D42" s="246">
        <v>0</v>
      </c>
      <c r="E42" s="245">
        <v>0</v>
      </c>
      <c r="F42" s="246">
        <f t="shared" si="8"/>
        <v>140.202</v>
      </c>
      <c r="G42" s="248">
        <f t="shared" si="9"/>
        <v>0.0028129471973002518</v>
      </c>
      <c r="H42" s="247">
        <v>14.691</v>
      </c>
      <c r="I42" s="293">
        <v>0</v>
      </c>
      <c r="J42" s="246"/>
      <c r="K42" s="245"/>
      <c r="L42" s="246">
        <f t="shared" si="10"/>
        <v>14.691</v>
      </c>
      <c r="M42" s="249" t="s">
        <v>50</v>
      </c>
      <c r="N42" s="247">
        <v>24.557</v>
      </c>
      <c r="O42" s="245">
        <v>222.926</v>
      </c>
      <c r="P42" s="246"/>
      <c r="Q42" s="245"/>
      <c r="R42" s="246">
        <f t="shared" si="11"/>
        <v>247.48299999999998</v>
      </c>
      <c r="S42" s="248">
        <f t="shared" si="12"/>
        <v>0.0025174026265606334</v>
      </c>
      <c r="T42" s="247">
        <v>24.644</v>
      </c>
      <c r="U42" s="245">
        <v>0</v>
      </c>
      <c r="V42" s="246"/>
      <c r="W42" s="245"/>
      <c r="X42" s="229">
        <f t="shared" si="13"/>
        <v>24.644</v>
      </c>
      <c r="Y42" s="244" t="str">
        <f t="shared" si="14"/>
        <v>  *  </v>
      </c>
    </row>
    <row r="43" spans="1:25" ht="19.5" customHeight="1">
      <c r="A43" s="250" t="s">
        <v>343</v>
      </c>
      <c r="B43" s="247">
        <v>15.306</v>
      </c>
      <c r="C43" s="245">
        <v>52.076</v>
      </c>
      <c r="D43" s="246">
        <v>0</v>
      </c>
      <c r="E43" s="245">
        <v>0</v>
      </c>
      <c r="F43" s="246">
        <f t="shared" si="8"/>
        <v>67.382</v>
      </c>
      <c r="G43" s="248">
        <f t="shared" si="9"/>
        <v>0.0013519208573949414</v>
      </c>
      <c r="H43" s="247">
        <v>7.093</v>
      </c>
      <c r="I43" s="293">
        <v>96.738</v>
      </c>
      <c r="J43" s="246"/>
      <c r="K43" s="245"/>
      <c r="L43" s="246">
        <f t="shared" si="10"/>
        <v>103.831</v>
      </c>
      <c r="M43" s="249" t="s">
        <v>50</v>
      </c>
      <c r="N43" s="247">
        <v>16.535999999999998</v>
      </c>
      <c r="O43" s="245">
        <v>92.399</v>
      </c>
      <c r="P43" s="246"/>
      <c r="Q43" s="245"/>
      <c r="R43" s="246">
        <f t="shared" si="11"/>
        <v>108.935</v>
      </c>
      <c r="S43" s="248">
        <f t="shared" si="12"/>
        <v>0.0011080892631994224</v>
      </c>
      <c r="T43" s="247">
        <v>7.455</v>
      </c>
      <c r="U43" s="245">
        <v>182.036</v>
      </c>
      <c r="V43" s="246"/>
      <c r="W43" s="245"/>
      <c r="X43" s="229">
        <f t="shared" si="13"/>
        <v>189.491</v>
      </c>
      <c r="Y43" s="244">
        <f t="shared" si="14"/>
        <v>-0.42511781562185014</v>
      </c>
    </row>
    <row r="44" spans="1:25" ht="19.5" customHeight="1" thickBot="1">
      <c r="A44" s="250" t="s">
        <v>308</v>
      </c>
      <c r="B44" s="247">
        <v>437.4920000000001</v>
      </c>
      <c r="C44" s="245">
        <v>17.296</v>
      </c>
      <c r="D44" s="246">
        <v>769.181</v>
      </c>
      <c r="E44" s="245">
        <v>223.629</v>
      </c>
      <c r="F44" s="477">
        <f t="shared" si="8"/>
        <v>1447.598</v>
      </c>
      <c r="G44" s="248">
        <f t="shared" si="9"/>
        <v>0.029043927596735068</v>
      </c>
      <c r="H44" s="247">
        <v>421.04999999999995</v>
      </c>
      <c r="I44" s="293">
        <v>31.458</v>
      </c>
      <c r="J44" s="246">
        <v>0.15</v>
      </c>
      <c r="K44" s="245">
        <v>0.035</v>
      </c>
      <c r="L44" s="477">
        <f t="shared" si="10"/>
        <v>452.6929999999999</v>
      </c>
      <c r="M44" s="249">
        <f aca="true" t="shared" si="16" ref="M44:M58">IF(ISERROR(F44/L44-1),"         /0",(F44/L44-1))</f>
        <v>2.197747700980577</v>
      </c>
      <c r="N44" s="247">
        <v>668.417</v>
      </c>
      <c r="O44" s="245">
        <v>36.208</v>
      </c>
      <c r="P44" s="246">
        <v>1236.016</v>
      </c>
      <c r="Q44" s="245">
        <v>243.72799999999998</v>
      </c>
      <c r="R44" s="246">
        <f t="shared" si="11"/>
        <v>2184.369</v>
      </c>
      <c r="S44" s="248">
        <f t="shared" si="12"/>
        <v>0.022219450459133053</v>
      </c>
      <c r="T44" s="247">
        <v>761.0919999999999</v>
      </c>
      <c r="U44" s="245">
        <v>72.257</v>
      </c>
      <c r="V44" s="246">
        <v>0.47</v>
      </c>
      <c r="W44" s="245">
        <v>0.045000000000000005</v>
      </c>
      <c r="X44" s="229">
        <f t="shared" si="13"/>
        <v>833.8639999999999</v>
      </c>
      <c r="Y44" s="244">
        <f t="shared" si="14"/>
        <v>1.6195746548597856</v>
      </c>
    </row>
    <row r="45" spans="1:25" s="236" customFormat="1" ht="19.5" customHeight="1">
      <c r="A45" s="243" t="s">
        <v>58</v>
      </c>
      <c r="B45" s="240">
        <f>SUM(B46:B52)</f>
        <v>2355.0159999999996</v>
      </c>
      <c r="C45" s="239">
        <f>SUM(C46:C52)</f>
        <v>2078.814</v>
      </c>
      <c r="D45" s="238">
        <f>SUM(D46:D52)</f>
        <v>29.986</v>
      </c>
      <c r="E45" s="239">
        <f>SUM(E46:E52)</f>
        <v>61.147999999999996</v>
      </c>
      <c r="F45" s="238">
        <f t="shared" si="8"/>
        <v>4524.964</v>
      </c>
      <c r="G45" s="241">
        <f t="shared" si="9"/>
        <v>0.09078675626370905</v>
      </c>
      <c r="H45" s="240">
        <f>SUM(H46:H52)</f>
        <v>2402.06</v>
      </c>
      <c r="I45" s="239">
        <f>SUM(I46:I52)</f>
        <v>1309.961</v>
      </c>
      <c r="J45" s="238">
        <f>SUM(J46:J52)</f>
        <v>0.32499999999999996</v>
      </c>
      <c r="K45" s="239">
        <f>SUM(K46:K52)</f>
        <v>177.315</v>
      </c>
      <c r="L45" s="238">
        <f t="shared" si="10"/>
        <v>3889.6609999999996</v>
      </c>
      <c r="M45" s="242">
        <f t="shared" si="16"/>
        <v>0.163331200328255</v>
      </c>
      <c r="N45" s="240">
        <f>SUM(N46:N52)</f>
        <v>4396.8679999999995</v>
      </c>
      <c r="O45" s="239">
        <f>SUM(O46:O52)</f>
        <v>3826.4049999999993</v>
      </c>
      <c r="P45" s="238">
        <f>SUM(P46:P52)</f>
        <v>31.811</v>
      </c>
      <c r="Q45" s="239">
        <f>SUM(Q46:Q52)</f>
        <v>70.067</v>
      </c>
      <c r="R45" s="238">
        <f t="shared" si="11"/>
        <v>8325.150999999998</v>
      </c>
      <c r="S45" s="241">
        <f t="shared" si="12"/>
        <v>0.08468362268888724</v>
      </c>
      <c r="T45" s="240">
        <f>SUM(T46:T52)</f>
        <v>4817.66</v>
      </c>
      <c r="U45" s="239">
        <f>SUM(U46:U52)</f>
        <v>2853.02</v>
      </c>
      <c r="V45" s="238">
        <f>SUM(V46:V52)</f>
        <v>2.689</v>
      </c>
      <c r="W45" s="239">
        <f>SUM(W46:W52)</f>
        <v>223.17000000000002</v>
      </c>
      <c r="X45" s="238">
        <f t="shared" si="13"/>
        <v>7896.539000000001</v>
      </c>
      <c r="Y45" s="237">
        <f t="shared" si="14"/>
        <v>0.05427846300765404</v>
      </c>
    </row>
    <row r="46" spans="1:25" s="220" customFormat="1" ht="19.5" customHeight="1">
      <c r="A46" s="235" t="s">
        <v>347</v>
      </c>
      <c r="B46" s="233">
        <v>1230.0859999999998</v>
      </c>
      <c r="C46" s="230">
        <v>1204.051</v>
      </c>
      <c r="D46" s="229">
        <v>0.068</v>
      </c>
      <c r="E46" s="230">
        <v>59.821999999999996</v>
      </c>
      <c r="F46" s="229">
        <f t="shared" si="8"/>
        <v>2494.027</v>
      </c>
      <c r="G46" s="232">
        <f t="shared" si="9"/>
        <v>0.050038988456948943</v>
      </c>
      <c r="H46" s="233">
        <v>934.48</v>
      </c>
      <c r="I46" s="230">
        <v>633.012</v>
      </c>
      <c r="J46" s="229">
        <v>0</v>
      </c>
      <c r="K46" s="230">
        <v>74.258</v>
      </c>
      <c r="L46" s="229">
        <f t="shared" si="10"/>
        <v>1641.75</v>
      </c>
      <c r="M46" s="234">
        <f t="shared" si="16"/>
        <v>0.5191271509060453</v>
      </c>
      <c r="N46" s="233">
        <v>2295.086</v>
      </c>
      <c r="O46" s="230">
        <v>2245.415</v>
      </c>
      <c r="P46" s="229">
        <v>0.068</v>
      </c>
      <c r="Q46" s="230">
        <v>67.071</v>
      </c>
      <c r="R46" s="229">
        <f t="shared" si="11"/>
        <v>4607.64</v>
      </c>
      <c r="S46" s="232">
        <f t="shared" si="12"/>
        <v>0.04686901742037166</v>
      </c>
      <c r="T46" s="231">
        <v>2103.551</v>
      </c>
      <c r="U46" s="230">
        <v>1395.394</v>
      </c>
      <c r="V46" s="229">
        <v>0</v>
      </c>
      <c r="W46" s="230">
        <v>116.173</v>
      </c>
      <c r="X46" s="229">
        <f t="shared" si="13"/>
        <v>3615.1179999999995</v>
      </c>
      <c r="Y46" s="228">
        <f t="shared" si="14"/>
        <v>0.2745476081278677</v>
      </c>
    </row>
    <row r="47" spans="1:25" s="220" customFormat="1" ht="19.5" customHeight="1">
      <c r="A47" s="235" t="s">
        <v>349</v>
      </c>
      <c r="B47" s="233">
        <v>653.111</v>
      </c>
      <c r="C47" s="230">
        <v>556.96</v>
      </c>
      <c r="D47" s="229">
        <v>0</v>
      </c>
      <c r="E47" s="230">
        <v>0</v>
      </c>
      <c r="F47" s="229">
        <f t="shared" si="8"/>
        <v>1210.071</v>
      </c>
      <c r="G47" s="232">
        <f t="shared" si="9"/>
        <v>0.024278297228173013</v>
      </c>
      <c r="H47" s="233">
        <v>871.6959999999999</v>
      </c>
      <c r="I47" s="230">
        <v>409.993</v>
      </c>
      <c r="J47" s="229"/>
      <c r="K47" s="230"/>
      <c r="L47" s="229">
        <f t="shared" si="10"/>
        <v>1281.6889999999999</v>
      </c>
      <c r="M47" s="234">
        <f t="shared" si="16"/>
        <v>-0.05587782995718926</v>
      </c>
      <c r="N47" s="233">
        <v>1227.422</v>
      </c>
      <c r="O47" s="230">
        <v>972.5429999999999</v>
      </c>
      <c r="P47" s="229"/>
      <c r="Q47" s="230"/>
      <c r="R47" s="229">
        <f t="shared" si="11"/>
        <v>2199.965</v>
      </c>
      <c r="S47" s="232">
        <f t="shared" si="12"/>
        <v>0.022378093320920892</v>
      </c>
      <c r="T47" s="231">
        <v>1622.319</v>
      </c>
      <c r="U47" s="230">
        <v>888.1400000000001</v>
      </c>
      <c r="V47" s="229"/>
      <c r="W47" s="230"/>
      <c r="X47" s="229">
        <f t="shared" si="13"/>
        <v>2510.459</v>
      </c>
      <c r="Y47" s="228">
        <f t="shared" si="14"/>
        <v>-0.12368017163395206</v>
      </c>
    </row>
    <row r="48" spans="1:25" s="220" customFormat="1" ht="19.5" customHeight="1">
      <c r="A48" s="235" t="s">
        <v>348</v>
      </c>
      <c r="B48" s="233">
        <v>63.465999999999994</v>
      </c>
      <c r="C48" s="230">
        <v>101.066</v>
      </c>
      <c r="D48" s="229">
        <v>0</v>
      </c>
      <c r="E48" s="230">
        <v>0</v>
      </c>
      <c r="F48" s="229">
        <f>SUM(B48:E48)</f>
        <v>164.53199999999998</v>
      </c>
      <c r="G48" s="232">
        <f>F48/$F$9</f>
        <v>0.0033010929107017374</v>
      </c>
      <c r="H48" s="233">
        <v>51.711</v>
      </c>
      <c r="I48" s="230">
        <v>143.32600000000002</v>
      </c>
      <c r="J48" s="229"/>
      <c r="K48" s="230">
        <v>93.953</v>
      </c>
      <c r="L48" s="229">
        <f>SUM(H48:K48)</f>
        <v>288.99</v>
      </c>
      <c r="M48" s="234">
        <f>IF(ISERROR(F48/L48-1),"         /0",(F48/L48-1))</f>
        <v>-0.4306654209488219</v>
      </c>
      <c r="N48" s="233">
        <v>138.124</v>
      </c>
      <c r="O48" s="230">
        <v>176.982</v>
      </c>
      <c r="P48" s="229">
        <v>0</v>
      </c>
      <c r="Q48" s="230">
        <v>0</v>
      </c>
      <c r="R48" s="229">
        <f>SUM(N48:Q48)</f>
        <v>315.106</v>
      </c>
      <c r="S48" s="232">
        <f>R48/$R$9</f>
        <v>0.003205265299212532</v>
      </c>
      <c r="T48" s="231">
        <v>97.25999999999999</v>
      </c>
      <c r="U48" s="230">
        <v>253.488</v>
      </c>
      <c r="V48" s="229"/>
      <c r="W48" s="230">
        <v>93.953</v>
      </c>
      <c r="X48" s="229">
        <f>SUM(T48:W48)</f>
        <v>444.701</v>
      </c>
      <c r="Y48" s="228">
        <f>IF(ISERROR(R48/X48-1),"         /0",IF(R48/X48&gt;5,"  *  ",(R48/X48-1)))</f>
        <v>-0.2914205275005004</v>
      </c>
    </row>
    <row r="49" spans="1:25" s="220" customFormat="1" ht="19.5" customHeight="1">
      <c r="A49" s="235" t="s">
        <v>350</v>
      </c>
      <c r="B49" s="233">
        <v>88.706</v>
      </c>
      <c r="C49" s="230">
        <v>26.667</v>
      </c>
      <c r="D49" s="229">
        <v>0</v>
      </c>
      <c r="E49" s="230">
        <v>0</v>
      </c>
      <c r="F49" s="229">
        <f>SUM(B49:E49)</f>
        <v>115.373</v>
      </c>
      <c r="G49" s="232">
        <f>F49/$F$9</f>
        <v>0.0023147897818442103</v>
      </c>
      <c r="H49" s="233">
        <v>66.51</v>
      </c>
      <c r="I49" s="230">
        <v>22.789</v>
      </c>
      <c r="J49" s="229">
        <v>0</v>
      </c>
      <c r="K49" s="230"/>
      <c r="L49" s="229">
        <f>SUM(H49:K49)</f>
        <v>89.299</v>
      </c>
      <c r="M49" s="234">
        <f t="shared" si="16"/>
        <v>0.2919853525795362</v>
      </c>
      <c r="N49" s="233">
        <v>155.949</v>
      </c>
      <c r="O49" s="230">
        <v>64.662</v>
      </c>
      <c r="P49" s="229">
        <v>0</v>
      </c>
      <c r="Q49" s="230">
        <v>0</v>
      </c>
      <c r="R49" s="229">
        <f>SUM(N49:Q49)</f>
        <v>220.61100000000002</v>
      </c>
      <c r="S49" s="232">
        <f>R49/$R$9</f>
        <v>0.002244060039874125</v>
      </c>
      <c r="T49" s="231">
        <v>156.888</v>
      </c>
      <c r="U49" s="230">
        <v>76.293</v>
      </c>
      <c r="V49" s="229">
        <v>0</v>
      </c>
      <c r="W49" s="230">
        <v>0</v>
      </c>
      <c r="X49" s="229">
        <f>SUM(T49:W49)</f>
        <v>233.181</v>
      </c>
      <c r="Y49" s="228">
        <f>IF(ISERROR(R49/X49-1),"         /0",IF(R49/X49&gt;5,"  *  ",(R49/X49-1)))</f>
        <v>-0.05390662189457973</v>
      </c>
    </row>
    <row r="50" spans="1:25" s="220" customFormat="1" ht="19.5" customHeight="1">
      <c r="A50" s="235" t="s">
        <v>353</v>
      </c>
      <c r="B50" s="233">
        <v>59.977</v>
      </c>
      <c r="C50" s="230">
        <v>25.867</v>
      </c>
      <c r="D50" s="229">
        <v>0</v>
      </c>
      <c r="E50" s="230">
        <v>0</v>
      </c>
      <c r="F50" s="229">
        <f t="shared" si="8"/>
        <v>85.844</v>
      </c>
      <c r="G50" s="232">
        <f t="shared" si="9"/>
        <v>0.0017223337698823327</v>
      </c>
      <c r="H50" s="233">
        <v>52.745999999999995</v>
      </c>
      <c r="I50" s="230">
        <v>28.21</v>
      </c>
      <c r="J50" s="229"/>
      <c r="K50" s="230"/>
      <c r="L50" s="229">
        <f t="shared" si="10"/>
        <v>80.95599999999999</v>
      </c>
      <c r="M50" s="234">
        <f t="shared" si="16"/>
        <v>0.06037847719749001</v>
      </c>
      <c r="N50" s="233">
        <v>110.691</v>
      </c>
      <c r="O50" s="230">
        <v>114.12</v>
      </c>
      <c r="P50" s="229"/>
      <c r="Q50" s="230"/>
      <c r="R50" s="229">
        <f t="shared" si="11"/>
        <v>224.811</v>
      </c>
      <c r="S50" s="232">
        <f t="shared" si="12"/>
        <v>0.0022867825340719267</v>
      </c>
      <c r="T50" s="231">
        <v>90.13</v>
      </c>
      <c r="U50" s="230">
        <v>48.313</v>
      </c>
      <c r="V50" s="229"/>
      <c r="W50" s="230"/>
      <c r="X50" s="229">
        <f t="shared" si="13"/>
        <v>138.44299999999998</v>
      </c>
      <c r="Y50" s="228">
        <f t="shared" si="14"/>
        <v>0.6238524157956706</v>
      </c>
    </row>
    <row r="51" spans="1:25" s="220" customFormat="1" ht="19.5" customHeight="1">
      <c r="A51" s="235" t="s">
        <v>355</v>
      </c>
      <c r="B51" s="233">
        <v>38.914</v>
      </c>
      <c r="C51" s="230">
        <v>3.551</v>
      </c>
      <c r="D51" s="229">
        <v>0</v>
      </c>
      <c r="E51" s="230">
        <v>0</v>
      </c>
      <c r="F51" s="229">
        <f t="shared" si="8"/>
        <v>42.465</v>
      </c>
      <c r="G51" s="232">
        <f t="shared" si="9"/>
        <v>0.0008519978511958118</v>
      </c>
      <c r="H51" s="233">
        <v>17.575</v>
      </c>
      <c r="I51" s="230">
        <v>6.086</v>
      </c>
      <c r="J51" s="229"/>
      <c r="K51" s="230"/>
      <c r="L51" s="229">
        <f t="shared" si="10"/>
        <v>23.661</v>
      </c>
      <c r="M51" s="234">
        <f t="shared" si="16"/>
        <v>0.7947254976543681</v>
      </c>
      <c r="N51" s="233">
        <v>64.468</v>
      </c>
      <c r="O51" s="230">
        <v>3.962</v>
      </c>
      <c r="P51" s="229"/>
      <c r="Q51" s="230"/>
      <c r="R51" s="229">
        <f t="shared" si="11"/>
        <v>68.43</v>
      </c>
      <c r="S51" s="232">
        <f t="shared" si="12"/>
        <v>0.0006960714947513331</v>
      </c>
      <c r="T51" s="231">
        <v>36.884</v>
      </c>
      <c r="U51" s="230">
        <v>6.086</v>
      </c>
      <c r="V51" s="229"/>
      <c r="W51" s="230"/>
      <c r="X51" s="229">
        <f t="shared" si="13"/>
        <v>42.97</v>
      </c>
      <c r="Y51" s="228">
        <f t="shared" si="14"/>
        <v>0.5925063998138238</v>
      </c>
    </row>
    <row r="52" spans="1:25" s="220" customFormat="1" ht="19.5" customHeight="1" thickBot="1">
      <c r="A52" s="235" t="s">
        <v>308</v>
      </c>
      <c r="B52" s="233">
        <v>220.756</v>
      </c>
      <c r="C52" s="230">
        <v>160.652</v>
      </c>
      <c r="D52" s="229">
        <v>29.918</v>
      </c>
      <c r="E52" s="230">
        <v>1.326</v>
      </c>
      <c r="F52" s="229">
        <f t="shared" si="8"/>
        <v>412.65200000000004</v>
      </c>
      <c r="G52" s="232">
        <f t="shared" si="9"/>
        <v>0.008279256264963009</v>
      </c>
      <c r="H52" s="233">
        <v>407.342</v>
      </c>
      <c r="I52" s="230">
        <v>66.545</v>
      </c>
      <c r="J52" s="229">
        <v>0.32499999999999996</v>
      </c>
      <c r="K52" s="230">
        <v>9.104</v>
      </c>
      <c r="L52" s="229">
        <f t="shared" si="10"/>
        <v>483.316</v>
      </c>
      <c r="M52" s="234">
        <f t="shared" si="16"/>
        <v>-0.14620662258232697</v>
      </c>
      <c r="N52" s="233">
        <v>405.12799999999993</v>
      </c>
      <c r="O52" s="230">
        <v>248.721</v>
      </c>
      <c r="P52" s="229">
        <v>31.743</v>
      </c>
      <c r="Q52" s="230">
        <v>2.996</v>
      </c>
      <c r="R52" s="229">
        <f t="shared" si="11"/>
        <v>688.588</v>
      </c>
      <c r="S52" s="232">
        <f t="shared" si="12"/>
        <v>0.0070043325796848</v>
      </c>
      <c r="T52" s="231">
        <v>710.6279999999999</v>
      </c>
      <c r="U52" s="230">
        <v>185.30599999999998</v>
      </c>
      <c r="V52" s="229">
        <v>2.689</v>
      </c>
      <c r="W52" s="230">
        <v>13.044</v>
      </c>
      <c r="X52" s="229">
        <f t="shared" si="13"/>
        <v>911.6669999999999</v>
      </c>
      <c r="Y52" s="228">
        <f t="shared" si="14"/>
        <v>-0.24469351199505962</v>
      </c>
    </row>
    <row r="53" spans="1:25" s="236" customFormat="1" ht="19.5" customHeight="1">
      <c r="A53" s="243" t="s">
        <v>57</v>
      </c>
      <c r="B53" s="240">
        <f>SUM(B54:B57)</f>
        <v>782.26</v>
      </c>
      <c r="C53" s="239">
        <f>SUM(C54:C57)</f>
        <v>237.95100000000002</v>
      </c>
      <c r="D53" s="238">
        <f>SUM(D54:D57)</f>
        <v>0</v>
      </c>
      <c r="E53" s="239">
        <f>SUM(E54:E57)</f>
        <v>6.497</v>
      </c>
      <c r="F53" s="238">
        <f t="shared" si="8"/>
        <v>1026.708</v>
      </c>
      <c r="G53" s="241">
        <f t="shared" si="9"/>
        <v>0.02059938796198162</v>
      </c>
      <c r="H53" s="240">
        <f>SUM(H54:H57)</f>
        <v>816.77</v>
      </c>
      <c r="I53" s="239">
        <f>SUM(I54:I57)</f>
        <v>281.323</v>
      </c>
      <c r="J53" s="238">
        <f>SUM(J54:J57)</f>
        <v>0.06</v>
      </c>
      <c r="K53" s="239">
        <f>SUM(K54:K57)</f>
        <v>0.06</v>
      </c>
      <c r="L53" s="238">
        <f t="shared" si="10"/>
        <v>1098.2129999999997</v>
      </c>
      <c r="M53" s="242">
        <f t="shared" si="16"/>
        <v>-0.06511032012915496</v>
      </c>
      <c r="N53" s="240">
        <f>SUM(N54:N57)</f>
        <v>1308.5800000000002</v>
      </c>
      <c r="O53" s="239">
        <f>SUM(O54:O57)</f>
        <v>437.205</v>
      </c>
      <c r="P53" s="238">
        <f>SUM(P54:P57)</f>
        <v>0.075</v>
      </c>
      <c r="Q53" s="239">
        <f>SUM(Q54:Q57)</f>
        <v>7.779</v>
      </c>
      <c r="R53" s="238">
        <f t="shared" si="11"/>
        <v>1753.6390000000001</v>
      </c>
      <c r="S53" s="241">
        <f t="shared" si="12"/>
        <v>0.017838055238699885</v>
      </c>
      <c r="T53" s="240">
        <f>SUM(T54:T57)</f>
        <v>1296.6380000000001</v>
      </c>
      <c r="U53" s="239">
        <f>SUM(U54:U57)</f>
        <v>473.42900000000003</v>
      </c>
      <c r="V53" s="238">
        <f>SUM(V54:V57)</f>
        <v>0.19</v>
      </c>
      <c r="W53" s="239">
        <f>SUM(W54:W57)</f>
        <v>0.06</v>
      </c>
      <c r="X53" s="238">
        <f t="shared" si="13"/>
        <v>1770.3170000000002</v>
      </c>
      <c r="Y53" s="237">
        <f t="shared" si="14"/>
        <v>-0.009420911622042838</v>
      </c>
    </row>
    <row r="54" spans="1:25" ht="19.5" customHeight="1">
      <c r="A54" s="235" t="s">
        <v>388</v>
      </c>
      <c r="B54" s="233">
        <v>468.659</v>
      </c>
      <c r="C54" s="230">
        <v>38.882000000000005</v>
      </c>
      <c r="D54" s="229">
        <v>0</v>
      </c>
      <c r="E54" s="230">
        <v>6.497</v>
      </c>
      <c r="F54" s="229">
        <f t="shared" si="8"/>
        <v>514.038</v>
      </c>
      <c r="G54" s="232">
        <f t="shared" si="9"/>
        <v>0.010313417436312085</v>
      </c>
      <c r="H54" s="233">
        <v>470.154</v>
      </c>
      <c r="I54" s="230">
        <v>131</v>
      </c>
      <c r="J54" s="229"/>
      <c r="K54" s="230"/>
      <c r="L54" s="229">
        <f t="shared" si="10"/>
        <v>601.154</v>
      </c>
      <c r="M54" s="234">
        <f t="shared" si="16"/>
        <v>-0.1449146142253066</v>
      </c>
      <c r="N54" s="233">
        <v>712.942</v>
      </c>
      <c r="O54" s="230">
        <v>145.75900000000001</v>
      </c>
      <c r="P54" s="229">
        <v>0</v>
      </c>
      <c r="Q54" s="230">
        <v>6.497</v>
      </c>
      <c r="R54" s="229">
        <f t="shared" si="11"/>
        <v>865.198</v>
      </c>
      <c r="S54" s="232">
        <f t="shared" si="12"/>
        <v>0.00880081346070238</v>
      </c>
      <c r="T54" s="231">
        <v>769.341</v>
      </c>
      <c r="U54" s="230">
        <v>246.865</v>
      </c>
      <c r="V54" s="229">
        <v>0.13</v>
      </c>
      <c r="W54" s="230"/>
      <c r="X54" s="229">
        <f t="shared" si="13"/>
        <v>1016.336</v>
      </c>
      <c r="Y54" s="228">
        <f t="shared" si="14"/>
        <v>-0.14870869476236204</v>
      </c>
    </row>
    <row r="55" spans="1:25" ht="19.5" customHeight="1">
      <c r="A55" s="235" t="s">
        <v>389</v>
      </c>
      <c r="B55" s="233">
        <v>193.589</v>
      </c>
      <c r="C55" s="230">
        <v>4.079</v>
      </c>
      <c r="D55" s="229">
        <v>0</v>
      </c>
      <c r="E55" s="230">
        <v>0</v>
      </c>
      <c r="F55" s="229">
        <f t="shared" si="8"/>
        <v>197.668</v>
      </c>
      <c r="G55" s="232">
        <f t="shared" si="9"/>
        <v>0.003965918079599052</v>
      </c>
      <c r="H55" s="233">
        <v>226.276</v>
      </c>
      <c r="I55" s="230">
        <v>22.939</v>
      </c>
      <c r="J55" s="229"/>
      <c r="K55" s="230"/>
      <c r="L55" s="229">
        <f t="shared" si="10"/>
        <v>249.215</v>
      </c>
      <c r="M55" s="234">
        <f t="shared" si="16"/>
        <v>-0.20683746965471583</v>
      </c>
      <c r="N55" s="233">
        <v>405.94000000000005</v>
      </c>
      <c r="O55" s="230">
        <v>11.649000000000001</v>
      </c>
      <c r="P55" s="229">
        <v>0</v>
      </c>
      <c r="Q55" s="230">
        <v>0</v>
      </c>
      <c r="R55" s="229">
        <f t="shared" si="11"/>
        <v>417.58900000000006</v>
      </c>
      <c r="S55" s="232">
        <f t="shared" si="12"/>
        <v>0.0042477246737061885</v>
      </c>
      <c r="T55" s="231">
        <v>343.96799999999996</v>
      </c>
      <c r="U55" s="230">
        <v>27.645</v>
      </c>
      <c r="V55" s="229"/>
      <c r="W55" s="230"/>
      <c r="X55" s="229">
        <f t="shared" si="13"/>
        <v>371.61299999999994</v>
      </c>
      <c r="Y55" s="228">
        <f t="shared" si="14"/>
        <v>0.12372010667011146</v>
      </c>
    </row>
    <row r="56" spans="1:25" ht="19.5" customHeight="1">
      <c r="A56" s="235" t="s">
        <v>357</v>
      </c>
      <c r="B56" s="233">
        <v>4.375</v>
      </c>
      <c r="C56" s="230">
        <v>58.616</v>
      </c>
      <c r="D56" s="229">
        <v>0</v>
      </c>
      <c r="E56" s="230">
        <v>0</v>
      </c>
      <c r="F56" s="229">
        <f t="shared" si="8"/>
        <v>62.991</v>
      </c>
      <c r="G56" s="232">
        <f t="shared" si="9"/>
        <v>0.001263821892021085</v>
      </c>
      <c r="H56" s="233">
        <v>8.233</v>
      </c>
      <c r="I56" s="230">
        <v>60.482</v>
      </c>
      <c r="J56" s="229"/>
      <c r="K56" s="230"/>
      <c r="L56" s="229">
        <f t="shared" si="10"/>
        <v>68.715</v>
      </c>
      <c r="M56" s="234">
        <f t="shared" si="16"/>
        <v>-0.08330058939096274</v>
      </c>
      <c r="N56" s="233">
        <v>25.457</v>
      </c>
      <c r="O56" s="230">
        <v>73.38</v>
      </c>
      <c r="P56" s="229">
        <v>0</v>
      </c>
      <c r="Q56" s="230">
        <v>0</v>
      </c>
      <c r="R56" s="229">
        <f t="shared" si="11"/>
        <v>98.83699999999999</v>
      </c>
      <c r="S56" s="232">
        <f t="shared" si="12"/>
        <v>0.0010053721807209922</v>
      </c>
      <c r="T56" s="231">
        <v>19.794</v>
      </c>
      <c r="U56" s="230">
        <v>78.045</v>
      </c>
      <c r="V56" s="229"/>
      <c r="W56" s="230"/>
      <c r="X56" s="229">
        <f t="shared" si="13"/>
        <v>97.839</v>
      </c>
      <c r="Y56" s="228">
        <f t="shared" si="14"/>
        <v>0.01020043132084325</v>
      </c>
    </row>
    <row r="57" spans="1:25" ht="19.5" customHeight="1" thickBot="1">
      <c r="A57" s="235" t="s">
        <v>308</v>
      </c>
      <c r="B57" s="233">
        <v>115.637</v>
      </c>
      <c r="C57" s="230">
        <v>136.37400000000002</v>
      </c>
      <c r="D57" s="229">
        <v>0</v>
      </c>
      <c r="E57" s="230">
        <v>0</v>
      </c>
      <c r="F57" s="229">
        <f t="shared" si="8"/>
        <v>252.01100000000002</v>
      </c>
      <c r="G57" s="232">
        <f t="shared" si="9"/>
        <v>0.005056230554049399</v>
      </c>
      <c r="H57" s="233">
        <v>112.107</v>
      </c>
      <c r="I57" s="230">
        <v>66.902</v>
      </c>
      <c r="J57" s="229">
        <v>0.06</v>
      </c>
      <c r="K57" s="230">
        <v>0.06</v>
      </c>
      <c r="L57" s="229">
        <f t="shared" si="10"/>
        <v>179.12900000000002</v>
      </c>
      <c r="M57" s="234">
        <f t="shared" si="16"/>
        <v>0.4068687928811081</v>
      </c>
      <c r="N57" s="233">
        <v>164.241</v>
      </c>
      <c r="O57" s="230">
        <v>206.41699999999997</v>
      </c>
      <c r="P57" s="229">
        <v>0.075</v>
      </c>
      <c r="Q57" s="230">
        <v>1.282</v>
      </c>
      <c r="R57" s="229">
        <f t="shared" si="11"/>
        <v>372.015</v>
      </c>
      <c r="S57" s="232">
        <f t="shared" si="12"/>
        <v>0.0037841449235703224</v>
      </c>
      <c r="T57" s="231">
        <v>163.535</v>
      </c>
      <c r="U57" s="230">
        <v>120.87400000000001</v>
      </c>
      <c r="V57" s="229">
        <v>0.06</v>
      </c>
      <c r="W57" s="230">
        <v>0.06</v>
      </c>
      <c r="X57" s="229">
        <f t="shared" si="13"/>
        <v>284.529</v>
      </c>
      <c r="Y57" s="228">
        <f t="shared" si="14"/>
        <v>0.30747656653627575</v>
      </c>
    </row>
    <row r="58" spans="1:25" s="220" customFormat="1" ht="19.5" customHeight="1" thickBot="1">
      <c r="A58" s="227" t="s">
        <v>56</v>
      </c>
      <c r="B58" s="224">
        <v>61.155</v>
      </c>
      <c r="C58" s="223">
        <v>7.309</v>
      </c>
      <c r="D58" s="222">
        <v>0</v>
      </c>
      <c r="E58" s="223">
        <v>0</v>
      </c>
      <c r="F58" s="222">
        <f t="shared" si="8"/>
        <v>68.464</v>
      </c>
      <c r="G58" s="225">
        <f t="shared" si="9"/>
        <v>0.0013736295981224551</v>
      </c>
      <c r="H58" s="224">
        <v>66.29899999999999</v>
      </c>
      <c r="I58" s="223">
        <v>0</v>
      </c>
      <c r="J58" s="222">
        <v>0</v>
      </c>
      <c r="K58" s="223">
        <v>2.582</v>
      </c>
      <c r="L58" s="222">
        <f t="shared" si="10"/>
        <v>68.88099999999999</v>
      </c>
      <c r="M58" s="226">
        <f t="shared" si="16"/>
        <v>-0.006053919077829706</v>
      </c>
      <c r="N58" s="224">
        <v>129.29</v>
      </c>
      <c r="O58" s="223">
        <v>7.309</v>
      </c>
      <c r="P58" s="222">
        <v>0</v>
      </c>
      <c r="Q58" s="223">
        <v>0</v>
      </c>
      <c r="R58" s="222">
        <f t="shared" si="11"/>
        <v>136.599</v>
      </c>
      <c r="S58" s="225">
        <f t="shared" si="12"/>
        <v>0.0013894880916489455</v>
      </c>
      <c r="T58" s="224">
        <v>123.58800000000001</v>
      </c>
      <c r="U58" s="223">
        <v>0</v>
      </c>
      <c r="V58" s="222">
        <v>0</v>
      </c>
      <c r="W58" s="223">
        <v>2.582</v>
      </c>
      <c r="X58" s="222">
        <f t="shared" si="13"/>
        <v>126.17</v>
      </c>
      <c r="Y58" s="221">
        <f t="shared" si="14"/>
        <v>0.08265831814218894</v>
      </c>
    </row>
    <row r="59" ht="15" thickTop="1">
      <c r="A59" s="121" t="s">
        <v>43</v>
      </c>
    </row>
    <row r="60" ht="15">
      <c r="A60" s="121" t="s">
        <v>55</v>
      </c>
    </row>
    <row r="61" ht="15">
      <c r="A61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9:Y65536 M59:M65536 Y3 M3 M5 Y5 Y7:Y8 M7:M8">
    <cfRule type="cellIs" priority="6" dxfId="100" operator="lessThan" stopIfTrue="1">
      <formula>0</formula>
    </cfRule>
  </conditionalFormatting>
  <conditionalFormatting sqref="Y9:Y26 M9:M26 M28:M58 Y28:Y58">
    <cfRule type="cellIs" priority="7" dxfId="100" operator="lessThan" stopIfTrue="1">
      <formula>0</formula>
    </cfRule>
    <cfRule type="cellIs" priority="8" dxfId="102" operator="greaterThanOrEqual" stopIfTrue="1">
      <formula>0</formula>
    </cfRule>
  </conditionalFormatting>
  <conditionalFormatting sqref="Y52 M52">
    <cfRule type="cellIs" priority="4" dxfId="100" operator="lessThan" stopIfTrue="1">
      <formula>0</formula>
    </cfRule>
    <cfRule type="cellIs" priority="5" dxfId="102" operator="greaterThanOrEqual" stopIfTrue="1">
      <formula>0</formula>
    </cfRule>
  </conditionalFormatting>
  <conditionalFormatting sqref="M6 Y6">
    <cfRule type="cellIs" priority="3" dxfId="100" operator="lessThan" stopIfTrue="1">
      <formula>0</formula>
    </cfRule>
  </conditionalFormatting>
  <conditionalFormatting sqref="Y27 M27">
    <cfRule type="cellIs" priority="1" dxfId="100" operator="lessThan" stopIfTrue="1">
      <formula>0</formula>
    </cfRule>
    <cfRule type="cellIs" priority="2" dxfId="10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46" sqref="T46:W46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643" t="s">
        <v>72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8" customHeight="1" thickBot="1" thickTop="1">
      <c r="A5" s="583" t="s">
        <v>71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584"/>
      <c r="B6" s="628" t="s">
        <v>191</v>
      </c>
      <c r="C6" s="629"/>
      <c r="D6" s="629"/>
      <c r="E6" s="629"/>
      <c r="F6" s="629"/>
      <c r="G6" s="633" t="s">
        <v>34</v>
      </c>
      <c r="H6" s="628" t="s">
        <v>192</v>
      </c>
      <c r="I6" s="629"/>
      <c r="J6" s="629"/>
      <c r="K6" s="629"/>
      <c r="L6" s="629"/>
      <c r="M6" s="630" t="s">
        <v>33</v>
      </c>
      <c r="N6" s="628" t="s">
        <v>193</v>
      </c>
      <c r="O6" s="629"/>
      <c r="P6" s="629"/>
      <c r="Q6" s="629"/>
      <c r="R6" s="629"/>
      <c r="S6" s="633" t="s">
        <v>34</v>
      </c>
      <c r="T6" s="628" t="s">
        <v>194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85"/>
      <c r="B7" s="596" t="s">
        <v>22</v>
      </c>
      <c r="C7" s="588"/>
      <c r="D7" s="587" t="s">
        <v>21</v>
      </c>
      <c r="E7" s="588"/>
      <c r="F7" s="659" t="s">
        <v>17</v>
      </c>
      <c r="G7" s="634"/>
      <c r="H7" s="596" t="s">
        <v>22</v>
      </c>
      <c r="I7" s="588"/>
      <c r="J7" s="587" t="s">
        <v>21</v>
      </c>
      <c r="K7" s="588"/>
      <c r="L7" s="659" t="s">
        <v>17</v>
      </c>
      <c r="M7" s="631"/>
      <c r="N7" s="596" t="s">
        <v>22</v>
      </c>
      <c r="O7" s="588"/>
      <c r="P7" s="587" t="s">
        <v>21</v>
      </c>
      <c r="Q7" s="588"/>
      <c r="R7" s="659" t="s">
        <v>17</v>
      </c>
      <c r="S7" s="634"/>
      <c r="T7" s="596" t="s">
        <v>22</v>
      </c>
      <c r="U7" s="588"/>
      <c r="V7" s="587" t="s">
        <v>21</v>
      </c>
      <c r="W7" s="588"/>
      <c r="X7" s="659" t="s">
        <v>17</v>
      </c>
      <c r="Y7" s="647"/>
    </row>
    <row r="8" spans="1:25" s="266" customFormat="1" ht="15" customHeight="1" thickBot="1">
      <c r="A8" s="586"/>
      <c r="B8" s="269" t="s">
        <v>31</v>
      </c>
      <c r="C8" s="267" t="s">
        <v>30</v>
      </c>
      <c r="D8" s="268" t="s">
        <v>31</v>
      </c>
      <c r="E8" s="267" t="s">
        <v>30</v>
      </c>
      <c r="F8" s="642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42"/>
      <c r="M8" s="632"/>
      <c r="N8" s="269" t="s">
        <v>31</v>
      </c>
      <c r="O8" s="267" t="s">
        <v>30</v>
      </c>
      <c r="P8" s="268" t="s">
        <v>31</v>
      </c>
      <c r="Q8" s="267" t="s">
        <v>30</v>
      </c>
      <c r="R8" s="642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42"/>
      <c r="Y8" s="648"/>
    </row>
    <row r="9" spans="1:25" s="157" customFormat="1" ht="18" customHeight="1" thickBot="1" thickTop="1">
      <c r="A9" s="329" t="s">
        <v>24</v>
      </c>
      <c r="B9" s="321">
        <f>B10+B14+B25+B33+B41+B46</f>
        <v>28441.968999999997</v>
      </c>
      <c r="C9" s="320">
        <f>C10+C14+C25+C33+C41+C46</f>
        <v>15849.471</v>
      </c>
      <c r="D9" s="319">
        <f>D10+D14+D25+D33+D41+D46</f>
        <v>3371.753</v>
      </c>
      <c r="E9" s="320">
        <f>E10+E14+E25+E33+E41+E46</f>
        <v>2178.482</v>
      </c>
      <c r="F9" s="319">
        <f>SUM(B9:E9)</f>
        <v>49841.67499999999</v>
      </c>
      <c r="G9" s="322">
        <f>F9/$F$9</f>
        <v>1</v>
      </c>
      <c r="H9" s="321">
        <f>H10+H14+H25+H33+H41+H46</f>
        <v>26289.170000000006</v>
      </c>
      <c r="I9" s="320">
        <f>I10+I14+I25+I33+I41+I46</f>
        <v>15899.264</v>
      </c>
      <c r="J9" s="319">
        <f>J10+J14+J25+J33+J41+J46</f>
        <v>2191.6979999999994</v>
      </c>
      <c r="K9" s="320">
        <f>K10+K14+K25+K33+K41+K46</f>
        <v>1736.907</v>
      </c>
      <c r="L9" s="319">
        <f>SUM(H9:K9)</f>
        <v>46117.039000000004</v>
      </c>
      <c r="M9" s="446">
        <f>IF(ISERROR(F9/L9-1),"         /0",(F9/L9-1))</f>
        <v>0.0807648556968279</v>
      </c>
      <c r="N9" s="321">
        <f>N10+N14+N25+N33+N41+N46</f>
        <v>55929.96</v>
      </c>
      <c r="O9" s="320">
        <f>O10+O14+O25+O33+O41+O46</f>
        <v>31057.798000000003</v>
      </c>
      <c r="P9" s="319">
        <f>P10+P14+P25+P33+P41+P46</f>
        <v>7281.296000000001</v>
      </c>
      <c r="Q9" s="320">
        <f>Q10+Q14+Q25+Q33+Q41+Q46</f>
        <v>4039.8129999999996</v>
      </c>
      <c r="R9" s="319">
        <f>SUM(N9:Q9)</f>
        <v>98308.867</v>
      </c>
      <c r="S9" s="322">
        <f>R9/$R$9</f>
        <v>1</v>
      </c>
      <c r="T9" s="321">
        <f>T10+T14+T25+T33+T41+T46</f>
        <v>51685.389000000025</v>
      </c>
      <c r="U9" s="320">
        <f>U10+U14+U25+U33+U41+U46</f>
        <v>30088.896</v>
      </c>
      <c r="V9" s="319">
        <f>V10+V14+V25+V33+V41+V46</f>
        <v>4450.656000000001</v>
      </c>
      <c r="W9" s="320">
        <f>W10+W14+W25+W33+W41+W46</f>
        <v>2282.245</v>
      </c>
      <c r="X9" s="319">
        <f>SUM(T9:W9)</f>
        <v>88507.18600000003</v>
      </c>
      <c r="Y9" s="318">
        <f>IF(ISERROR(R9/X9-1),"         /0",(R9/X9-1))</f>
        <v>0.1107444654267955</v>
      </c>
    </row>
    <row r="10" spans="1:25" s="283" customFormat="1" ht="19.5" customHeight="1" thickTop="1">
      <c r="A10" s="292" t="s">
        <v>61</v>
      </c>
      <c r="B10" s="289">
        <f>SUM(B11:B13)</f>
        <v>19912.258</v>
      </c>
      <c r="C10" s="288">
        <f>SUM(C11:C13)</f>
        <v>7941.476000000001</v>
      </c>
      <c r="D10" s="287">
        <f>SUM(D11:D13)</f>
        <v>2388.592</v>
      </c>
      <c r="E10" s="286">
        <f>SUM(E11:E13)</f>
        <v>1304.125</v>
      </c>
      <c r="F10" s="287">
        <f aca="true" t="shared" si="0" ref="F10:F46">SUM(B10:E10)</f>
        <v>31546.451000000005</v>
      </c>
      <c r="G10" s="290">
        <f aca="true" t="shared" si="1" ref="G10:G46">F10/$F$9</f>
        <v>0.6329332029872594</v>
      </c>
      <c r="H10" s="289">
        <f>SUM(H11:H13)</f>
        <v>16800.038000000004</v>
      </c>
      <c r="I10" s="288">
        <f>SUM(I11:I13)</f>
        <v>8036.205999999999</v>
      </c>
      <c r="J10" s="287">
        <f>SUM(J11:J13)</f>
        <v>2058.091</v>
      </c>
      <c r="K10" s="286">
        <f>SUM(K11:K13)</f>
        <v>1271.5519999999997</v>
      </c>
      <c r="L10" s="287">
        <f aca="true" t="shared" si="2" ref="L10:L46">SUM(H10:K10)</f>
        <v>28165.887000000002</v>
      </c>
      <c r="M10" s="291">
        <f aca="true" t="shared" si="3" ref="M10:M23">IF(ISERROR(F10/L10-1),"         /0",(F10/L10-1))</f>
        <v>0.1200233459716713</v>
      </c>
      <c r="N10" s="289">
        <f>SUM(N11:N13)</f>
        <v>40020.916</v>
      </c>
      <c r="O10" s="288">
        <f>SUM(O11:O13)</f>
        <v>15003.895999999999</v>
      </c>
      <c r="P10" s="287">
        <f>SUM(P11:P13)</f>
        <v>5753.556000000001</v>
      </c>
      <c r="Q10" s="286">
        <f>SUM(Q11:Q13)</f>
        <v>2646.9759999999997</v>
      </c>
      <c r="R10" s="287">
        <f aca="true" t="shared" si="4" ref="R10:R46">SUM(N10:Q10)</f>
        <v>63425.344000000005</v>
      </c>
      <c r="S10" s="290">
        <f aca="true" t="shared" si="5" ref="S10:S46">R10/$R$9</f>
        <v>0.6451640216746675</v>
      </c>
      <c r="T10" s="289">
        <f>SUM(T11:T13)</f>
        <v>34330.86900000002</v>
      </c>
      <c r="U10" s="288">
        <f>SUM(U11:U13)</f>
        <v>15588.601000000002</v>
      </c>
      <c r="V10" s="287">
        <f>SUM(V11:V13)</f>
        <v>4294.854</v>
      </c>
      <c r="W10" s="286">
        <f>SUM(W11:W13)</f>
        <v>1460.937</v>
      </c>
      <c r="X10" s="287">
        <f aca="true" t="shared" si="6" ref="X10:X42">SUM(T10:W10)</f>
        <v>55675.26100000002</v>
      </c>
      <c r="Y10" s="284">
        <f aca="true" t="shared" si="7" ref="Y10:Y46">IF(ISERROR(R10/X10-1),"         /0",IF(R10/X10&gt;5,"  *  ",(R10/X10-1)))</f>
        <v>0.1392015566842153</v>
      </c>
    </row>
    <row r="11" spans="1:25" ht="19.5" customHeight="1">
      <c r="A11" s="235" t="s">
        <v>358</v>
      </c>
      <c r="B11" s="233">
        <v>18999.557</v>
      </c>
      <c r="C11" s="230">
        <v>6763.369000000001</v>
      </c>
      <c r="D11" s="229">
        <v>2140.417</v>
      </c>
      <c r="E11" s="281">
        <v>1304.125</v>
      </c>
      <c r="F11" s="229">
        <f t="shared" si="0"/>
        <v>29207.468</v>
      </c>
      <c r="G11" s="232">
        <f t="shared" si="1"/>
        <v>0.5860049446572574</v>
      </c>
      <c r="H11" s="233">
        <v>16418.222</v>
      </c>
      <c r="I11" s="230">
        <v>7508.011999999999</v>
      </c>
      <c r="J11" s="229">
        <v>2058.091</v>
      </c>
      <c r="K11" s="281">
        <v>1271.5519999999997</v>
      </c>
      <c r="L11" s="229">
        <f t="shared" si="2"/>
        <v>27255.877</v>
      </c>
      <c r="M11" s="234">
        <f t="shared" si="3"/>
        <v>0.07160257584079943</v>
      </c>
      <c r="N11" s="233">
        <v>38758.225999999995</v>
      </c>
      <c r="O11" s="230">
        <v>13275.994999999999</v>
      </c>
      <c r="P11" s="229">
        <v>5324.993000000001</v>
      </c>
      <c r="Q11" s="281">
        <v>2646.9759999999997</v>
      </c>
      <c r="R11" s="229">
        <f t="shared" si="4"/>
        <v>60006.189999999995</v>
      </c>
      <c r="S11" s="232">
        <f t="shared" si="5"/>
        <v>0.6103843105017169</v>
      </c>
      <c r="T11" s="233">
        <v>33537.409000000014</v>
      </c>
      <c r="U11" s="230">
        <v>14595.782000000003</v>
      </c>
      <c r="V11" s="229">
        <v>4149.117</v>
      </c>
      <c r="W11" s="281">
        <v>1460.937</v>
      </c>
      <c r="X11" s="229">
        <f t="shared" si="6"/>
        <v>53743.24500000002</v>
      </c>
      <c r="Y11" s="228">
        <f t="shared" si="7"/>
        <v>0.11653455238886257</v>
      </c>
    </row>
    <row r="12" spans="1:25" ht="19.5" customHeight="1">
      <c r="A12" s="235" t="s">
        <v>359</v>
      </c>
      <c r="B12" s="233">
        <v>712.5870000000001</v>
      </c>
      <c r="C12" s="230">
        <v>888.23</v>
      </c>
      <c r="D12" s="229">
        <v>0.045</v>
      </c>
      <c r="E12" s="281">
        <v>0</v>
      </c>
      <c r="F12" s="229">
        <f t="shared" si="0"/>
        <v>1600.862</v>
      </c>
      <c r="G12" s="232">
        <f t="shared" si="1"/>
        <v>0.03211894463819686</v>
      </c>
      <c r="H12" s="233">
        <v>137.219</v>
      </c>
      <c r="I12" s="230">
        <v>109.751</v>
      </c>
      <c r="J12" s="229"/>
      <c r="K12" s="281"/>
      <c r="L12" s="229">
        <f t="shared" si="2"/>
        <v>246.97</v>
      </c>
      <c r="M12" s="234">
        <f t="shared" si="3"/>
        <v>5.482009960723975</v>
      </c>
      <c r="N12" s="233">
        <v>837.571</v>
      </c>
      <c r="O12" s="230">
        <v>1049.73</v>
      </c>
      <c r="P12" s="229">
        <v>0.045</v>
      </c>
      <c r="Q12" s="281"/>
      <c r="R12" s="229">
        <f t="shared" si="4"/>
        <v>1887.346</v>
      </c>
      <c r="S12" s="232">
        <f t="shared" si="5"/>
        <v>0.019198125841486915</v>
      </c>
      <c r="T12" s="233">
        <v>293.99899999999997</v>
      </c>
      <c r="U12" s="230">
        <v>192.32999999999998</v>
      </c>
      <c r="V12" s="229"/>
      <c r="W12" s="281"/>
      <c r="X12" s="229">
        <f t="shared" si="6"/>
        <v>486.32899999999995</v>
      </c>
      <c r="Y12" s="228">
        <f t="shared" si="7"/>
        <v>2.8808008570329964</v>
      </c>
    </row>
    <row r="13" spans="1:25" ht="19.5" customHeight="1" thickBot="1">
      <c r="A13" s="258" t="s">
        <v>390</v>
      </c>
      <c r="B13" s="255">
        <v>200.114</v>
      </c>
      <c r="C13" s="254">
        <v>289.877</v>
      </c>
      <c r="D13" s="253">
        <v>248.13</v>
      </c>
      <c r="E13" s="297">
        <v>0</v>
      </c>
      <c r="F13" s="253">
        <f t="shared" si="0"/>
        <v>738.121</v>
      </c>
      <c r="G13" s="256">
        <f t="shared" si="1"/>
        <v>0.014809313691805104</v>
      </c>
      <c r="H13" s="255">
        <v>244.597</v>
      </c>
      <c r="I13" s="254">
        <v>418.443</v>
      </c>
      <c r="J13" s="253"/>
      <c r="K13" s="297"/>
      <c r="L13" s="253">
        <f t="shared" si="2"/>
        <v>663.04</v>
      </c>
      <c r="M13" s="257">
        <f t="shared" si="3"/>
        <v>0.11323751206563704</v>
      </c>
      <c r="N13" s="255">
        <v>425.11899999999997</v>
      </c>
      <c r="O13" s="254">
        <v>678.171</v>
      </c>
      <c r="P13" s="253">
        <v>428.51800000000003</v>
      </c>
      <c r="Q13" s="297"/>
      <c r="R13" s="253">
        <f t="shared" si="4"/>
        <v>1531.808</v>
      </c>
      <c r="S13" s="256">
        <f t="shared" si="5"/>
        <v>0.01558158533146354</v>
      </c>
      <c r="T13" s="255">
        <v>499.461</v>
      </c>
      <c r="U13" s="254">
        <v>800.489</v>
      </c>
      <c r="V13" s="253">
        <v>145.737</v>
      </c>
      <c r="W13" s="297"/>
      <c r="X13" s="253">
        <f t="shared" si="6"/>
        <v>1445.6870000000001</v>
      </c>
      <c r="Y13" s="252">
        <f t="shared" si="7"/>
        <v>0.05957098597414223</v>
      </c>
    </row>
    <row r="14" spans="1:25" s="283" customFormat="1" ht="19.5" customHeight="1">
      <c r="A14" s="292" t="s">
        <v>60</v>
      </c>
      <c r="B14" s="289">
        <f>SUM(B15:B24)</f>
        <v>3357.3910000000005</v>
      </c>
      <c r="C14" s="288">
        <f>SUM(C15:C24)</f>
        <v>4107.444</v>
      </c>
      <c r="D14" s="287">
        <f>SUM(D15:D24)</f>
        <v>83.304</v>
      </c>
      <c r="E14" s="286">
        <f>SUM(E15:E24)</f>
        <v>557.485</v>
      </c>
      <c r="F14" s="287">
        <f t="shared" si="0"/>
        <v>8105.624000000001</v>
      </c>
      <c r="G14" s="290">
        <f t="shared" si="1"/>
        <v>0.16262743978808902</v>
      </c>
      <c r="H14" s="289">
        <f>SUM(H15:H24)</f>
        <v>3112.229999999999</v>
      </c>
      <c r="I14" s="288">
        <f>SUM(I15:I24)</f>
        <v>5107.033</v>
      </c>
      <c r="J14" s="287">
        <f>SUM(J15:J24)</f>
        <v>0.091</v>
      </c>
      <c r="K14" s="286">
        <f>SUM(K15:K24)</f>
        <v>215.09500000000003</v>
      </c>
      <c r="L14" s="287">
        <f t="shared" si="2"/>
        <v>8434.448999999999</v>
      </c>
      <c r="M14" s="291">
        <f t="shared" si="3"/>
        <v>-0.0389859491710719</v>
      </c>
      <c r="N14" s="289">
        <f>SUM(N15:N24)</f>
        <v>6402.481999999999</v>
      </c>
      <c r="O14" s="288">
        <f>SUM(O15:O24)</f>
        <v>9197.134</v>
      </c>
      <c r="P14" s="287">
        <f>SUM(P15:P24)</f>
        <v>159.14800000000002</v>
      </c>
      <c r="Q14" s="286">
        <f>SUM(Q15:Q24)</f>
        <v>1038.699</v>
      </c>
      <c r="R14" s="287">
        <f t="shared" si="4"/>
        <v>16797.462999999996</v>
      </c>
      <c r="S14" s="290">
        <f t="shared" si="5"/>
        <v>0.17086417037030846</v>
      </c>
      <c r="T14" s="289">
        <f>SUM(T15:T24)</f>
        <v>5766.22</v>
      </c>
      <c r="U14" s="288">
        <f>SUM(U15:U24)</f>
        <v>8848.754999999997</v>
      </c>
      <c r="V14" s="287">
        <f>SUM(V15:V24)</f>
        <v>0.091</v>
      </c>
      <c r="W14" s="286">
        <f>SUM(W15:W24)</f>
        <v>500.81300000000005</v>
      </c>
      <c r="X14" s="287">
        <f t="shared" si="6"/>
        <v>15115.878999999999</v>
      </c>
      <c r="Y14" s="284">
        <f t="shared" si="7"/>
        <v>0.11124619348964071</v>
      </c>
    </row>
    <row r="15" spans="1:25" ht="19.5" customHeight="1">
      <c r="A15" s="250" t="s">
        <v>360</v>
      </c>
      <c r="B15" s="247">
        <v>659.418</v>
      </c>
      <c r="C15" s="245">
        <v>1593.2200000000003</v>
      </c>
      <c r="D15" s="246">
        <v>0.285</v>
      </c>
      <c r="E15" s="293">
        <v>132.359</v>
      </c>
      <c r="F15" s="229">
        <f t="shared" si="0"/>
        <v>2385.282</v>
      </c>
      <c r="G15" s="232">
        <f t="shared" si="1"/>
        <v>0.047857179759709136</v>
      </c>
      <c r="H15" s="233">
        <v>644.0229999999999</v>
      </c>
      <c r="I15" s="245">
        <v>2861.071</v>
      </c>
      <c r="J15" s="246">
        <v>0</v>
      </c>
      <c r="K15" s="245">
        <v>45.77</v>
      </c>
      <c r="L15" s="229">
        <f t="shared" si="2"/>
        <v>3550.864</v>
      </c>
      <c r="M15" s="249">
        <f t="shared" si="3"/>
        <v>-0.32825306742246385</v>
      </c>
      <c r="N15" s="247">
        <v>1239.1309999999999</v>
      </c>
      <c r="O15" s="245">
        <v>4108.823</v>
      </c>
      <c r="P15" s="246">
        <v>9.697000000000001</v>
      </c>
      <c r="Q15" s="245">
        <v>201.54700000000003</v>
      </c>
      <c r="R15" s="246">
        <f t="shared" si="4"/>
        <v>5559.198</v>
      </c>
      <c r="S15" s="248">
        <f t="shared" si="5"/>
        <v>0.05654828673796027</v>
      </c>
      <c r="T15" s="251">
        <v>1249.3590000000002</v>
      </c>
      <c r="U15" s="245">
        <v>4814.155999999999</v>
      </c>
      <c r="V15" s="246">
        <v>0</v>
      </c>
      <c r="W15" s="293">
        <v>239.371</v>
      </c>
      <c r="X15" s="246">
        <f t="shared" si="6"/>
        <v>6302.8859999999995</v>
      </c>
      <c r="Y15" s="244">
        <f t="shared" si="7"/>
        <v>-0.11799166286681995</v>
      </c>
    </row>
    <row r="16" spans="1:25" ht="19.5" customHeight="1">
      <c r="A16" s="250" t="s">
        <v>361</v>
      </c>
      <c r="B16" s="247">
        <v>783.121</v>
      </c>
      <c r="C16" s="245">
        <v>518.391</v>
      </c>
      <c r="D16" s="246">
        <v>44.991</v>
      </c>
      <c r="E16" s="293">
        <v>59.028000000000006</v>
      </c>
      <c r="F16" s="246">
        <f t="shared" si="0"/>
        <v>1405.531</v>
      </c>
      <c r="G16" s="248">
        <f t="shared" si="1"/>
        <v>0.028199915030945495</v>
      </c>
      <c r="H16" s="247">
        <v>700.25</v>
      </c>
      <c r="I16" s="245">
        <v>266.099</v>
      </c>
      <c r="J16" s="246">
        <v>0</v>
      </c>
      <c r="K16" s="245">
        <v>16.15</v>
      </c>
      <c r="L16" s="246">
        <f t="shared" si="2"/>
        <v>982.4989999999999</v>
      </c>
      <c r="M16" s="249">
        <f t="shared" si="3"/>
        <v>0.43056735935609103</v>
      </c>
      <c r="N16" s="247">
        <v>1707.294</v>
      </c>
      <c r="O16" s="245">
        <v>977.044</v>
      </c>
      <c r="P16" s="246">
        <v>44.991</v>
      </c>
      <c r="Q16" s="245">
        <v>59.028000000000006</v>
      </c>
      <c r="R16" s="246">
        <f t="shared" si="4"/>
        <v>2788.357</v>
      </c>
      <c r="S16" s="248">
        <f t="shared" si="5"/>
        <v>0.028363229941404982</v>
      </c>
      <c r="T16" s="251">
        <v>1393.2909999999997</v>
      </c>
      <c r="U16" s="245">
        <v>569.0219999999999</v>
      </c>
      <c r="V16" s="246">
        <v>0</v>
      </c>
      <c r="W16" s="245">
        <v>16.15</v>
      </c>
      <c r="X16" s="246">
        <f t="shared" si="6"/>
        <v>1978.4629999999997</v>
      </c>
      <c r="Y16" s="244">
        <f t="shared" si="7"/>
        <v>0.4093551408340719</v>
      </c>
    </row>
    <row r="17" spans="1:25" ht="19.5" customHeight="1">
      <c r="A17" s="250" t="s">
        <v>362</v>
      </c>
      <c r="B17" s="247">
        <v>726.751</v>
      </c>
      <c r="C17" s="245">
        <v>269.71299999999997</v>
      </c>
      <c r="D17" s="246">
        <v>38.028</v>
      </c>
      <c r="E17" s="293">
        <v>224.603</v>
      </c>
      <c r="F17" s="246">
        <f>SUM(B17:E17)</f>
        <v>1259.095</v>
      </c>
      <c r="G17" s="248">
        <f>F17/$F$9</f>
        <v>0.0252618917803224</v>
      </c>
      <c r="H17" s="247">
        <v>789.0059999999999</v>
      </c>
      <c r="I17" s="245">
        <v>292.359</v>
      </c>
      <c r="J17" s="246">
        <v>0.091</v>
      </c>
      <c r="K17" s="245">
        <v>51.56999999999999</v>
      </c>
      <c r="L17" s="246">
        <f>SUM(H17:K17)</f>
        <v>1133.0259999999996</v>
      </c>
      <c r="M17" s="249">
        <f>IF(ISERROR(F17/L17-1),"         /0",(F17/L17-1))</f>
        <v>0.11126752607618928</v>
      </c>
      <c r="N17" s="247">
        <v>1197.262</v>
      </c>
      <c r="O17" s="245">
        <v>442.51700000000005</v>
      </c>
      <c r="P17" s="246">
        <v>104.46000000000001</v>
      </c>
      <c r="Q17" s="245">
        <v>517.341</v>
      </c>
      <c r="R17" s="246">
        <f>SUM(N17:Q17)</f>
        <v>2261.58</v>
      </c>
      <c r="S17" s="248">
        <f>R17/$R$9</f>
        <v>0.023004842482825073</v>
      </c>
      <c r="T17" s="251">
        <v>1289.7630000000001</v>
      </c>
      <c r="U17" s="245">
        <v>561.3220000000001</v>
      </c>
      <c r="V17" s="246">
        <v>0.091</v>
      </c>
      <c r="W17" s="245">
        <v>82.59</v>
      </c>
      <c r="X17" s="246">
        <f>SUM(T17:W17)</f>
        <v>1933.766</v>
      </c>
      <c r="Y17" s="244">
        <f>IF(ISERROR(R17/X17-1),"         /0",IF(R17/X17&gt;5,"  *  ",(R17/X17-1)))</f>
        <v>0.1695210278803123</v>
      </c>
    </row>
    <row r="18" spans="1:25" ht="19.5" customHeight="1">
      <c r="A18" s="250" t="s">
        <v>363</v>
      </c>
      <c r="B18" s="247">
        <v>446.407</v>
      </c>
      <c r="C18" s="245">
        <v>706.437</v>
      </c>
      <c r="D18" s="246">
        <v>0</v>
      </c>
      <c r="E18" s="293">
        <v>0</v>
      </c>
      <c r="F18" s="246">
        <f t="shared" si="0"/>
        <v>1152.844</v>
      </c>
      <c r="G18" s="248">
        <f t="shared" si="1"/>
        <v>0.023130121529824195</v>
      </c>
      <c r="H18" s="247">
        <v>297.709</v>
      </c>
      <c r="I18" s="245">
        <v>350.568</v>
      </c>
      <c r="J18" s="246">
        <v>0</v>
      </c>
      <c r="K18" s="245">
        <v>26.576</v>
      </c>
      <c r="L18" s="246">
        <f t="shared" si="2"/>
        <v>674.8530000000001</v>
      </c>
      <c r="M18" s="249">
        <f t="shared" si="3"/>
        <v>0.7082890644332913</v>
      </c>
      <c r="N18" s="247">
        <v>849.476</v>
      </c>
      <c r="O18" s="245">
        <v>1468.468</v>
      </c>
      <c r="P18" s="246">
        <v>0</v>
      </c>
      <c r="Q18" s="245">
        <v>0</v>
      </c>
      <c r="R18" s="246">
        <f t="shared" si="4"/>
        <v>2317.944</v>
      </c>
      <c r="S18" s="248">
        <f t="shared" si="5"/>
        <v>0.023578178354959577</v>
      </c>
      <c r="T18" s="251">
        <v>481.97</v>
      </c>
      <c r="U18" s="245">
        <v>594.52</v>
      </c>
      <c r="V18" s="246">
        <v>0</v>
      </c>
      <c r="W18" s="245">
        <v>26.576</v>
      </c>
      <c r="X18" s="246">
        <f t="shared" si="6"/>
        <v>1103.066</v>
      </c>
      <c r="Y18" s="244">
        <f t="shared" si="7"/>
        <v>1.1013647415476497</v>
      </c>
    </row>
    <row r="19" spans="1:25" ht="19.5" customHeight="1">
      <c r="A19" s="250" t="s">
        <v>364</v>
      </c>
      <c r="B19" s="247">
        <v>319.97900000000004</v>
      </c>
      <c r="C19" s="245">
        <v>670.73</v>
      </c>
      <c r="D19" s="246">
        <v>0</v>
      </c>
      <c r="E19" s="293">
        <v>106.003</v>
      </c>
      <c r="F19" s="246">
        <f>SUM(B19:E19)</f>
        <v>1096.712</v>
      </c>
      <c r="G19" s="248">
        <f>F19/$F$9</f>
        <v>0.022003915398108115</v>
      </c>
      <c r="H19" s="247">
        <v>312.285</v>
      </c>
      <c r="I19" s="245">
        <v>908.806</v>
      </c>
      <c r="J19" s="246">
        <v>0</v>
      </c>
      <c r="K19" s="245">
        <v>28.347</v>
      </c>
      <c r="L19" s="246">
        <f>SUM(H19:K19)</f>
        <v>1249.438</v>
      </c>
      <c r="M19" s="249">
        <f>IF(ISERROR(F19/L19-1),"         /0",(F19/L19-1))</f>
        <v>-0.12223575719643565</v>
      </c>
      <c r="N19" s="247">
        <v>631.0089999999999</v>
      </c>
      <c r="O19" s="245">
        <v>1454.6729999999998</v>
      </c>
      <c r="P19" s="246">
        <v>0</v>
      </c>
      <c r="Q19" s="245">
        <v>221.50699999999998</v>
      </c>
      <c r="R19" s="246">
        <f>SUM(N19:Q19)</f>
        <v>2307.189</v>
      </c>
      <c r="S19" s="248">
        <f>R19/$R$9</f>
        <v>0.02346877825374592</v>
      </c>
      <c r="T19" s="251">
        <v>608.9050000000001</v>
      </c>
      <c r="U19" s="245">
        <v>1489.4359999999997</v>
      </c>
      <c r="V19" s="246">
        <v>0</v>
      </c>
      <c r="W19" s="245">
        <v>59.518</v>
      </c>
      <c r="X19" s="246">
        <f>SUM(T19:W19)</f>
        <v>2157.859</v>
      </c>
      <c r="Y19" s="244">
        <f>IF(ISERROR(R19/X19-1),"         /0",IF(R19/X19&gt;5,"  *  ",(R19/X19-1)))</f>
        <v>0.06920285338384025</v>
      </c>
    </row>
    <row r="20" spans="1:25" ht="19.5" customHeight="1">
      <c r="A20" s="250" t="s">
        <v>365</v>
      </c>
      <c r="B20" s="247">
        <v>145.308</v>
      </c>
      <c r="C20" s="245">
        <v>232.779</v>
      </c>
      <c r="D20" s="246">
        <v>0</v>
      </c>
      <c r="E20" s="293">
        <v>0</v>
      </c>
      <c r="F20" s="246">
        <f t="shared" si="0"/>
        <v>378.087</v>
      </c>
      <c r="G20" s="248">
        <f t="shared" si="1"/>
        <v>0.007585760310021685</v>
      </c>
      <c r="H20" s="247">
        <v>116.488</v>
      </c>
      <c r="I20" s="245">
        <v>251.768</v>
      </c>
      <c r="J20" s="246"/>
      <c r="K20" s="245">
        <v>46.682</v>
      </c>
      <c r="L20" s="246">
        <f t="shared" si="2"/>
        <v>414.938</v>
      </c>
      <c r="M20" s="249">
        <f t="shared" si="3"/>
        <v>-0.08881085848970205</v>
      </c>
      <c r="N20" s="247">
        <v>300.788</v>
      </c>
      <c r="O20" s="245">
        <v>524.155</v>
      </c>
      <c r="P20" s="246">
        <v>0</v>
      </c>
      <c r="Q20" s="245">
        <v>0</v>
      </c>
      <c r="R20" s="246">
        <f t="shared" si="4"/>
        <v>824.943</v>
      </c>
      <c r="S20" s="248">
        <f t="shared" si="5"/>
        <v>0.008391338697861303</v>
      </c>
      <c r="T20" s="251">
        <v>284.41200000000003</v>
      </c>
      <c r="U20" s="245">
        <v>540.987</v>
      </c>
      <c r="V20" s="246">
        <v>0</v>
      </c>
      <c r="W20" s="245">
        <v>76.585</v>
      </c>
      <c r="X20" s="246">
        <f t="shared" si="6"/>
        <v>901.984</v>
      </c>
      <c r="Y20" s="244">
        <f t="shared" si="7"/>
        <v>-0.08541282328733113</v>
      </c>
    </row>
    <row r="21" spans="1:25" ht="19.5" customHeight="1">
      <c r="A21" s="250" t="s">
        <v>368</v>
      </c>
      <c r="B21" s="247">
        <v>253.705</v>
      </c>
      <c r="C21" s="245">
        <v>0</v>
      </c>
      <c r="D21" s="246">
        <v>0</v>
      </c>
      <c r="E21" s="293">
        <v>0</v>
      </c>
      <c r="F21" s="246">
        <f t="shared" si="0"/>
        <v>253.705</v>
      </c>
      <c r="G21" s="248">
        <f t="shared" si="1"/>
        <v>0.005090218175853842</v>
      </c>
      <c r="H21" s="247">
        <v>246.036</v>
      </c>
      <c r="I21" s="245">
        <v>0</v>
      </c>
      <c r="J21" s="246"/>
      <c r="K21" s="245"/>
      <c r="L21" s="246">
        <f t="shared" si="2"/>
        <v>246.036</v>
      </c>
      <c r="M21" s="249">
        <f t="shared" si="3"/>
        <v>0.031170235250125966</v>
      </c>
      <c r="N21" s="247">
        <v>443.536</v>
      </c>
      <c r="O21" s="245">
        <v>0</v>
      </c>
      <c r="P21" s="246"/>
      <c r="Q21" s="245"/>
      <c r="R21" s="246">
        <f t="shared" si="4"/>
        <v>443.536</v>
      </c>
      <c r="S21" s="248">
        <f t="shared" si="5"/>
        <v>0.0045116581396467525</v>
      </c>
      <c r="T21" s="251">
        <v>441.76</v>
      </c>
      <c r="U21" s="245">
        <v>0</v>
      </c>
      <c r="V21" s="246"/>
      <c r="W21" s="245"/>
      <c r="X21" s="246">
        <f t="shared" si="6"/>
        <v>441.76</v>
      </c>
      <c r="Y21" s="244">
        <f t="shared" si="7"/>
        <v>0.004020282506338235</v>
      </c>
    </row>
    <row r="22" spans="1:25" ht="19.5" customHeight="1">
      <c r="A22" s="250" t="s">
        <v>367</v>
      </c>
      <c r="B22" s="247">
        <v>0</v>
      </c>
      <c r="C22" s="245">
        <v>110.66199999999999</v>
      </c>
      <c r="D22" s="246">
        <v>0</v>
      </c>
      <c r="E22" s="293">
        <v>0</v>
      </c>
      <c r="F22" s="246">
        <f t="shared" si="0"/>
        <v>110.66199999999999</v>
      </c>
      <c r="G22" s="248">
        <f t="shared" si="1"/>
        <v>0.0022202704864954883</v>
      </c>
      <c r="H22" s="247">
        <v>0</v>
      </c>
      <c r="I22" s="245">
        <v>174.369</v>
      </c>
      <c r="J22" s="246"/>
      <c r="K22" s="245"/>
      <c r="L22" s="246">
        <f t="shared" si="2"/>
        <v>174.369</v>
      </c>
      <c r="M22" s="249">
        <f t="shared" si="3"/>
        <v>-0.3653573743039188</v>
      </c>
      <c r="N22" s="247">
        <v>0</v>
      </c>
      <c r="O22" s="245">
        <v>212.478</v>
      </c>
      <c r="P22" s="246"/>
      <c r="Q22" s="245">
        <v>3.784</v>
      </c>
      <c r="R22" s="246">
        <f t="shared" si="4"/>
        <v>216.262</v>
      </c>
      <c r="S22" s="248">
        <f t="shared" si="5"/>
        <v>0.002199821914334543</v>
      </c>
      <c r="T22" s="251">
        <v>0</v>
      </c>
      <c r="U22" s="245">
        <v>275.843</v>
      </c>
      <c r="V22" s="246"/>
      <c r="W22" s="245">
        <v>0.023</v>
      </c>
      <c r="X22" s="246">
        <f t="shared" si="6"/>
        <v>275.86600000000004</v>
      </c>
      <c r="Y22" s="244">
        <f t="shared" si="7"/>
        <v>-0.21606142112474913</v>
      </c>
    </row>
    <row r="23" spans="1:25" ht="18.75" customHeight="1">
      <c r="A23" s="250" t="s">
        <v>366</v>
      </c>
      <c r="B23" s="247">
        <v>22.701999999999998</v>
      </c>
      <c r="C23" s="245">
        <v>5.512</v>
      </c>
      <c r="D23" s="246">
        <v>0</v>
      </c>
      <c r="E23" s="245">
        <v>35.492</v>
      </c>
      <c r="F23" s="246">
        <f t="shared" si="0"/>
        <v>63.705999999999996</v>
      </c>
      <c r="G23" s="248">
        <f t="shared" si="1"/>
        <v>0.001278167316808675</v>
      </c>
      <c r="H23" s="247">
        <v>6.433</v>
      </c>
      <c r="I23" s="245">
        <v>1.993</v>
      </c>
      <c r="J23" s="246"/>
      <c r="K23" s="245"/>
      <c r="L23" s="246">
        <f t="shared" si="2"/>
        <v>8.426</v>
      </c>
      <c r="M23" s="249">
        <f t="shared" si="3"/>
        <v>6.560645620697839</v>
      </c>
      <c r="N23" s="247">
        <v>33.986</v>
      </c>
      <c r="O23" s="245">
        <v>8.975999999999999</v>
      </c>
      <c r="P23" s="246">
        <v>0</v>
      </c>
      <c r="Q23" s="245">
        <v>35.492</v>
      </c>
      <c r="R23" s="246">
        <f t="shared" si="4"/>
        <v>78.454</v>
      </c>
      <c r="S23" s="248">
        <f t="shared" si="5"/>
        <v>0.0007980358475700874</v>
      </c>
      <c r="T23" s="251">
        <v>16.759999999999998</v>
      </c>
      <c r="U23" s="245">
        <v>3.4690000000000003</v>
      </c>
      <c r="V23" s="246"/>
      <c r="W23" s="245"/>
      <c r="X23" s="246">
        <f t="shared" si="6"/>
        <v>20.229</v>
      </c>
      <c r="Y23" s="244">
        <f t="shared" si="7"/>
        <v>2.878293538978694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</v>
      </c>
      <c r="E24" s="245">
        <v>0</v>
      </c>
      <c r="F24" s="246">
        <f t="shared" si="0"/>
        <v>0</v>
      </c>
      <c r="G24" s="248">
        <f t="shared" si="1"/>
        <v>0</v>
      </c>
      <c r="H24" s="247">
        <v>0</v>
      </c>
      <c r="I24" s="245"/>
      <c r="J24" s="246"/>
      <c r="K24" s="245"/>
      <c r="L24" s="246">
        <f t="shared" si="2"/>
        <v>0</v>
      </c>
      <c r="M24" s="249" t="s">
        <v>50</v>
      </c>
      <c r="N24" s="247">
        <v>0</v>
      </c>
      <c r="O24" s="245"/>
      <c r="P24" s="246"/>
      <c r="Q24" s="245"/>
      <c r="R24" s="246">
        <f t="shared" si="4"/>
        <v>0</v>
      </c>
      <c r="S24" s="248">
        <f t="shared" si="5"/>
        <v>0</v>
      </c>
      <c r="T24" s="251">
        <v>0</v>
      </c>
      <c r="U24" s="245"/>
      <c r="V24" s="246"/>
      <c r="W24" s="245"/>
      <c r="X24" s="246">
        <f t="shared" si="6"/>
        <v>0</v>
      </c>
      <c r="Y24" s="244" t="str">
        <f t="shared" si="7"/>
        <v>         /0</v>
      </c>
    </row>
    <row r="25" spans="1:25" s="283" customFormat="1" ht="19.5" customHeight="1">
      <c r="A25" s="292" t="s">
        <v>59</v>
      </c>
      <c r="B25" s="289">
        <f>SUM(B26:B32)</f>
        <v>1973.8890000000001</v>
      </c>
      <c r="C25" s="288">
        <f>SUM(C26:C32)</f>
        <v>1476.4769999999999</v>
      </c>
      <c r="D25" s="287">
        <f>SUM(D26:D32)</f>
        <v>869.8710000000001</v>
      </c>
      <c r="E25" s="288">
        <f>SUM(E26:E32)</f>
        <v>249.227</v>
      </c>
      <c r="F25" s="287">
        <f t="shared" si="0"/>
        <v>4569.464</v>
      </c>
      <c r="G25" s="290">
        <f t="shared" si="1"/>
        <v>0.09167958340083877</v>
      </c>
      <c r="H25" s="289">
        <f>SUM(H26:H32)</f>
        <v>3091.7729999999997</v>
      </c>
      <c r="I25" s="288">
        <f>SUM(I26:I32)</f>
        <v>1164.741</v>
      </c>
      <c r="J25" s="287">
        <f>SUM(J26:J32)</f>
        <v>133.131</v>
      </c>
      <c r="K25" s="288">
        <f>SUM(K26:K32)</f>
        <v>70.303</v>
      </c>
      <c r="L25" s="287">
        <f t="shared" si="2"/>
        <v>4459.947999999999</v>
      </c>
      <c r="M25" s="291">
        <f aca="true" t="shared" si="8" ref="M25:M46">IF(ISERROR(F25/L25-1),"         /0",(F25/L25-1))</f>
        <v>0.024555443247320508</v>
      </c>
      <c r="N25" s="289">
        <f>SUM(N26:N32)</f>
        <v>3671.8239999999996</v>
      </c>
      <c r="O25" s="288">
        <f>SUM(O26:O32)</f>
        <v>2585.849</v>
      </c>
      <c r="P25" s="287">
        <f>SUM(P26:P32)</f>
        <v>1336.7060000000001</v>
      </c>
      <c r="Q25" s="288">
        <f>SUM(Q26:Q32)</f>
        <v>276.292</v>
      </c>
      <c r="R25" s="287">
        <f t="shared" si="4"/>
        <v>7870.671</v>
      </c>
      <c r="S25" s="290">
        <f t="shared" si="5"/>
        <v>0.08006064193578795</v>
      </c>
      <c r="T25" s="289">
        <f>SUM(T26:T32)</f>
        <v>5350.413999999999</v>
      </c>
      <c r="U25" s="288">
        <f>SUM(U26:U32)</f>
        <v>2325.091</v>
      </c>
      <c r="V25" s="287">
        <f>SUM(V26:V32)</f>
        <v>152.832</v>
      </c>
      <c r="W25" s="288">
        <f>SUM(W26:W32)</f>
        <v>94.683</v>
      </c>
      <c r="X25" s="287">
        <f t="shared" si="6"/>
        <v>7923.0199999999995</v>
      </c>
      <c r="Y25" s="284">
        <f t="shared" si="7"/>
        <v>-0.006607202809029822</v>
      </c>
    </row>
    <row r="26" spans="1:25" ht="19.5" customHeight="1">
      <c r="A26" s="250" t="s">
        <v>370</v>
      </c>
      <c r="B26" s="247">
        <v>39.4</v>
      </c>
      <c r="C26" s="245">
        <v>243.269</v>
      </c>
      <c r="D26" s="246">
        <v>769.181</v>
      </c>
      <c r="E26" s="245">
        <v>237.91</v>
      </c>
      <c r="F26" s="246">
        <f t="shared" si="0"/>
        <v>1289.76</v>
      </c>
      <c r="G26" s="248">
        <f t="shared" si="1"/>
        <v>0.025877139963695048</v>
      </c>
      <c r="H26" s="247">
        <v>62.155</v>
      </c>
      <c r="I26" s="245">
        <v>128.821</v>
      </c>
      <c r="J26" s="246"/>
      <c r="K26" s="245">
        <v>60.723</v>
      </c>
      <c r="L26" s="246">
        <f t="shared" si="2"/>
        <v>251.699</v>
      </c>
      <c r="M26" s="249">
        <f t="shared" si="8"/>
        <v>4.124215829224589</v>
      </c>
      <c r="N26" s="247">
        <v>86.606</v>
      </c>
      <c r="O26" s="245">
        <v>407.081</v>
      </c>
      <c r="P26" s="246">
        <v>1236.016</v>
      </c>
      <c r="Q26" s="245">
        <v>264.955</v>
      </c>
      <c r="R26" s="246">
        <f t="shared" si="4"/>
        <v>1994.658</v>
      </c>
      <c r="S26" s="248">
        <f t="shared" si="5"/>
        <v>0.020289705912285613</v>
      </c>
      <c r="T26" s="247">
        <v>118.40100000000001</v>
      </c>
      <c r="U26" s="245">
        <v>266.705</v>
      </c>
      <c r="V26" s="246"/>
      <c r="W26" s="245">
        <v>82.161</v>
      </c>
      <c r="X26" s="229">
        <f t="shared" si="6"/>
        <v>467.267</v>
      </c>
      <c r="Y26" s="244">
        <f t="shared" si="7"/>
        <v>3.268775667872972</v>
      </c>
    </row>
    <row r="27" spans="1:25" ht="19.5" customHeight="1">
      <c r="A27" s="250" t="s">
        <v>391</v>
      </c>
      <c r="B27" s="247">
        <v>964.009</v>
      </c>
      <c r="C27" s="245">
        <v>161.255</v>
      </c>
      <c r="D27" s="246">
        <v>0</v>
      </c>
      <c r="E27" s="245">
        <v>0</v>
      </c>
      <c r="F27" s="246">
        <f t="shared" si="0"/>
        <v>1125.2640000000001</v>
      </c>
      <c r="G27" s="248">
        <f t="shared" si="1"/>
        <v>0.022576769340115484</v>
      </c>
      <c r="H27" s="247">
        <v>1862.152</v>
      </c>
      <c r="I27" s="245">
        <v>54.88</v>
      </c>
      <c r="J27" s="246"/>
      <c r="K27" s="245"/>
      <c r="L27" s="246">
        <f t="shared" si="2"/>
        <v>1917.0320000000002</v>
      </c>
      <c r="M27" s="249">
        <f t="shared" si="8"/>
        <v>-0.41301762307567114</v>
      </c>
      <c r="N27" s="247">
        <v>1881.5590000000002</v>
      </c>
      <c r="O27" s="245">
        <v>161.255</v>
      </c>
      <c r="P27" s="246"/>
      <c r="Q27" s="245"/>
      <c r="R27" s="246">
        <f t="shared" si="4"/>
        <v>2042.8140000000003</v>
      </c>
      <c r="S27" s="248">
        <f t="shared" si="5"/>
        <v>0.020779549824330702</v>
      </c>
      <c r="T27" s="247">
        <v>3158.138</v>
      </c>
      <c r="U27" s="245">
        <v>54.88</v>
      </c>
      <c r="V27" s="246"/>
      <c r="W27" s="245"/>
      <c r="X27" s="229">
        <f t="shared" si="6"/>
        <v>3213.018</v>
      </c>
      <c r="Y27" s="244">
        <f t="shared" si="7"/>
        <v>-0.36420710995083116</v>
      </c>
    </row>
    <row r="28" spans="1:25" ht="19.5" customHeight="1">
      <c r="A28" s="250" t="s">
        <v>369</v>
      </c>
      <c r="B28" s="247">
        <v>287.70500000000004</v>
      </c>
      <c r="C28" s="245">
        <v>728.895</v>
      </c>
      <c r="D28" s="246">
        <v>0</v>
      </c>
      <c r="E28" s="245">
        <v>0</v>
      </c>
      <c r="F28" s="246">
        <f t="shared" si="0"/>
        <v>1016.6</v>
      </c>
      <c r="G28" s="248">
        <f t="shared" si="1"/>
        <v>0.020396585788900558</v>
      </c>
      <c r="H28" s="247">
        <v>320.019</v>
      </c>
      <c r="I28" s="245">
        <v>694.396</v>
      </c>
      <c r="J28" s="246">
        <v>0</v>
      </c>
      <c r="K28" s="245"/>
      <c r="L28" s="246">
        <f t="shared" si="2"/>
        <v>1014.415</v>
      </c>
      <c r="M28" s="249">
        <f t="shared" si="8"/>
        <v>0.0021539507992291984</v>
      </c>
      <c r="N28" s="247">
        <v>570.116</v>
      </c>
      <c r="O28" s="245">
        <v>1411.7620000000002</v>
      </c>
      <c r="P28" s="246">
        <v>0</v>
      </c>
      <c r="Q28" s="245">
        <v>0</v>
      </c>
      <c r="R28" s="246">
        <f t="shared" si="4"/>
        <v>1981.8780000000002</v>
      </c>
      <c r="S28" s="248">
        <f t="shared" si="5"/>
        <v>0.02015970746565516</v>
      </c>
      <c r="T28" s="247">
        <v>555.197</v>
      </c>
      <c r="U28" s="245">
        <v>1377.176</v>
      </c>
      <c r="V28" s="246">
        <v>0</v>
      </c>
      <c r="W28" s="245"/>
      <c r="X28" s="229">
        <f t="shared" si="6"/>
        <v>1932.373</v>
      </c>
      <c r="Y28" s="244">
        <f t="shared" si="7"/>
        <v>0.025618759939204372</v>
      </c>
    </row>
    <row r="29" spans="1:25" ht="19.5" customHeight="1">
      <c r="A29" s="250" t="s">
        <v>392</v>
      </c>
      <c r="B29" s="247">
        <v>230.748</v>
      </c>
      <c r="C29" s="245">
        <v>152.77</v>
      </c>
      <c r="D29" s="246">
        <v>100.69</v>
      </c>
      <c r="E29" s="245">
        <v>11.317</v>
      </c>
      <c r="F29" s="246">
        <f t="shared" si="0"/>
        <v>495.52500000000003</v>
      </c>
      <c r="G29" s="248">
        <f t="shared" si="1"/>
        <v>0.00994198128373495</v>
      </c>
      <c r="H29" s="247">
        <v>402.758</v>
      </c>
      <c r="I29" s="245">
        <v>110.786</v>
      </c>
      <c r="J29" s="246">
        <v>132.981</v>
      </c>
      <c r="K29" s="245">
        <v>9.545</v>
      </c>
      <c r="L29" s="246">
        <f t="shared" si="2"/>
        <v>656.0699999999999</v>
      </c>
      <c r="M29" s="249">
        <f t="shared" si="8"/>
        <v>-0.24470711966710856</v>
      </c>
      <c r="N29" s="247">
        <v>440.69100000000003</v>
      </c>
      <c r="O29" s="245">
        <v>235.57100000000003</v>
      </c>
      <c r="P29" s="246">
        <v>100.69</v>
      </c>
      <c r="Q29" s="245">
        <v>11.317</v>
      </c>
      <c r="R29" s="246">
        <f t="shared" si="4"/>
        <v>788.269</v>
      </c>
      <c r="S29" s="248">
        <f t="shared" si="5"/>
        <v>0.008018289947335066</v>
      </c>
      <c r="T29" s="247">
        <v>715.598</v>
      </c>
      <c r="U29" s="245">
        <v>255.78</v>
      </c>
      <c r="V29" s="246">
        <v>152.362</v>
      </c>
      <c r="W29" s="245">
        <v>12.477</v>
      </c>
      <c r="X29" s="229">
        <f t="shared" si="6"/>
        <v>1136.217</v>
      </c>
      <c r="Y29" s="244">
        <f t="shared" si="7"/>
        <v>-0.30623375640392647</v>
      </c>
    </row>
    <row r="30" spans="1:25" ht="19.5" customHeight="1">
      <c r="A30" s="250" t="s">
        <v>372</v>
      </c>
      <c r="B30" s="247">
        <v>406.693</v>
      </c>
      <c r="C30" s="245">
        <v>0</v>
      </c>
      <c r="D30" s="246">
        <v>0</v>
      </c>
      <c r="E30" s="245">
        <v>0</v>
      </c>
      <c r="F30" s="246">
        <f t="shared" si="0"/>
        <v>406.693</v>
      </c>
      <c r="G30" s="248">
        <f t="shared" si="1"/>
        <v>0.00815969768271231</v>
      </c>
      <c r="H30" s="247">
        <v>399.165</v>
      </c>
      <c r="I30" s="245"/>
      <c r="J30" s="246"/>
      <c r="K30" s="245"/>
      <c r="L30" s="246">
        <f t="shared" si="2"/>
        <v>399.165</v>
      </c>
      <c r="M30" s="249">
        <f t="shared" si="8"/>
        <v>0.018859368932646836</v>
      </c>
      <c r="N30" s="247">
        <v>628.5020000000001</v>
      </c>
      <c r="O30" s="245">
        <v>0</v>
      </c>
      <c r="P30" s="246"/>
      <c r="Q30" s="245"/>
      <c r="R30" s="246">
        <f t="shared" si="4"/>
        <v>628.5020000000001</v>
      </c>
      <c r="S30" s="248">
        <f t="shared" si="5"/>
        <v>0.006393136440073102</v>
      </c>
      <c r="T30" s="247">
        <v>722.0519999999999</v>
      </c>
      <c r="U30" s="245"/>
      <c r="V30" s="246"/>
      <c r="W30" s="245"/>
      <c r="X30" s="229">
        <f t="shared" si="6"/>
        <v>722.0519999999999</v>
      </c>
      <c r="Y30" s="244">
        <f t="shared" si="7"/>
        <v>-0.12956130583392866</v>
      </c>
    </row>
    <row r="31" spans="1:25" ht="19.5" customHeight="1">
      <c r="A31" s="250" t="s">
        <v>371</v>
      </c>
      <c r="B31" s="247">
        <v>35.068</v>
      </c>
      <c r="C31" s="245">
        <v>190.28799999999998</v>
      </c>
      <c r="D31" s="246">
        <v>0</v>
      </c>
      <c r="E31" s="245">
        <v>0</v>
      </c>
      <c r="F31" s="246">
        <f t="shared" si="0"/>
        <v>225.356</v>
      </c>
      <c r="G31" s="248">
        <f t="shared" si="1"/>
        <v>0.004521437130674281</v>
      </c>
      <c r="H31" s="247">
        <v>36.593999999999994</v>
      </c>
      <c r="I31" s="245">
        <v>175.858</v>
      </c>
      <c r="J31" s="246"/>
      <c r="K31" s="245"/>
      <c r="L31" s="246">
        <f t="shared" si="2"/>
        <v>212.452</v>
      </c>
      <c r="M31" s="249">
        <f t="shared" si="8"/>
        <v>0.06073842562084608</v>
      </c>
      <c r="N31" s="247">
        <v>50.001999999999995</v>
      </c>
      <c r="O31" s="245">
        <v>370.17999999999995</v>
      </c>
      <c r="P31" s="246"/>
      <c r="Q31" s="245"/>
      <c r="R31" s="246">
        <f t="shared" si="4"/>
        <v>420.18199999999996</v>
      </c>
      <c r="S31" s="248">
        <f t="shared" si="5"/>
        <v>0.004274100727862116</v>
      </c>
      <c r="T31" s="247">
        <v>64.753</v>
      </c>
      <c r="U31" s="245">
        <v>370.55</v>
      </c>
      <c r="V31" s="246"/>
      <c r="W31" s="245"/>
      <c r="X31" s="229">
        <f t="shared" si="6"/>
        <v>435.303</v>
      </c>
      <c r="Y31" s="244">
        <f t="shared" si="7"/>
        <v>-0.03473672361550473</v>
      </c>
    </row>
    <row r="32" spans="1:25" ht="19.5" customHeight="1" thickBot="1">
      <c r="A32" s="250" t="s">
        <v>56</v>
      </c>
      <c r="B32" s="247">
        <v>10.266</v>
      </c>
      <c r="C32" s="245">
        <v>0</v>
      </c>
      <c r="D32" s="246">
        <v>0</v>
      </c>
      <c r="E32" s="245">
        <v>0</v>
      </c>
      <c r="F32" s="246">
        <f t="shared" si="0"/>
        <v>10.266</v>
      </c>
      <c r="G32" s="248">
        <f t="shared" si="1"/>
        <v>0.00020597221100615101</v>
      </c>
      <c r="H32" s="247">
        <v>8.93</v>
      </c>
      <c r="I32" s="245">
        <v>0</v>
      </c>
      <c r="J32" s="246">
        <v>0.15</v>
      </c>
      <c r="K32" s="245">
        <v>0.035</v>
      </c>
      <c r="L32" s="246">
        <f t="shared" si="2"/>
        <v>9.115</v>
      </c>
      <c r="M32" s="249">
        <f t="shared" si="8"/>
        <v>0.12627537026878777</v>
      </c>
      <c r="N32" s="247">
        <v>14.347999999999999</v>
      </c>
      <c r="O32" s="245"/>
      <c r="P32" s="246">
        <v>0</v>
      </c>
      <c r="Q32" s="245">
        <v>0.02</v>
      </c>
      <c r="R32" s="246">
        <f t="shared" si="4"/>
        <v>14.367999999999999</v>
      </c>
      <c r="S32" s="248">
        <f t="shared" si="5"/>
        <v>0.0001461516182461954</v>
      </c>
      <c r="T32" s="247">
        <v>16.275</v>
      </c>
      <c r="U32" s="245">
        <v>0</v>
      </c>
      <c r="V32" s="246">
        <v>0.47</v>
      </c>
      <c r="W32" s="245">
        <v>0.045000000000000005</v>
      </c>
      <c r="X32" s="229">
        <f t="shared" si="6"/>
        <v>16.79</v>
      </c>
      <c r="Y32" s="244">
        <f t="shared" si="7"/>
        <v>-0.14425253126861226</v>
      </c>
    </row>
    <row r="33" spans="1:25" s="283" customFormat="1" ht="19.5" customHeight="1">
      <c r="A33" s="292" t="s">
        <v>58</v>
      </c>
      <c r="B33" s="289">
        <f>SUM(B34:B40)</f>
        <v>2355.0159999999996</v>
      </c>
      <c r="C33" s="288">
        <f>SUM(C34:C40)</f>
        <v>2078.814</v>
      </c>
      <c r="D33" s="287">
        <f>SUM(D34:D40)</f>
        <v>29.985999999999997</v>
      </c>
      <c r="E33" s="288">
        <f>SUM(E34:E40)</f>
        <v>61.148</v>
      </c>
      <c r="F33" s="287">
        <f t="shared" si="0"/>
        <v>4524.964</v>
      </c>
      <c r="G33" s="290">
        <f t="shared" si="1"/>
        <v>0.09078675626370905</v>
      </c>
      <c r="H33" s="289">
        <f>SUM(H34:H40)</f>
        <v>2402.0600000000004</v>
      </c>
      <c r="I33" s="288">
        <f>SUM(I34:I40)</f>
        <v>1309.961</v>
      </c>
      <c r="J33" s="287">
        <f>SUM(J34:J40)</f>
        <v>0.32499999999999996</v>
      </c>
      <c r="K33" s="288">
        <f>SUM(K34:K40)</f>
        <v>177.315</v>
      </c>
      <c r="L33" s="287">
        <f t="shared" si="2"/>
        <v>3889.6610000000005</v>
      </c>
      <c r="M33" s="291">
        <f t="shared" si="8"/>
        <v>0.16333120032825477</v>
      </c>
      <c r="N33" s="289">
        <f>SUM(N34:N40)</f>
        <v>4396.867999999999</v>
      </c>
      <c r="O33" s="288">
        <f>SUM(O34:O40)</f>
        <v>3826.405</v>
      </c>
      <c r="P33" s="287">
        <f>SUM(P34:P40)</f>
        <v>31.811</v>
      </c>
      <c r="Q33" s="288">
        <f>SUM(Q34:Q40)</f>
        <v>70.06700000000001</v>
      </c>
      <c r="R33" s="287">
        <f t="shared" si="4"/>
        <v>8325.150999999998</v>
      </c>
      <c r="S33" s="290">
        <f t="shared" si="5"/>
        <v>0.08468362268888724</v>
      </c>
      <c r="T33" s="289">
        <f>SUM(T34:T40)</f>
        <v>4817.660000000001</v>
      </c>
      <c r="U33" s="288">
        <f>SUM(U34:U40)</f>
        <v>2853.019999999999</v>
      </c>
      <c r="V33" s="287">
        <f>SUM(V34:V40)</f>
        <v>2.689</v>
      </c>
      <c r="W33" s="288">
        <f>SUM(W34:W40)</f>
        <v>223.17000000000002</v>
      </c>
      <c r="X33" s="287">
        <f t="shared" si="6"/>
        <v>7896.539000000001</v>
      </c>
      <c r="Y33" s="284">
        <f t="shared" si="7"/>
        <v>0.05427846300765404</v>
      </c>
    </row>
    <row r="34" spans="1:25" s="220" customFormat="1" ht="19.5" customHeight="1">
      <c r="A34" s="235" t="s">
        <v>373</v>
      </c>
      <c r="B34" s="233">
        <v>1428.6539999999998</v>
      </c>
      <c r="C34" s="230">
        <v>1344.172</v>
      </c>
      <c r="D34" s="229">
        <v>0.193</v>
      </c>
      <c r="E34" s="230">
        <v>59.982</v>
      </c>
      <c r="F34" s="229">
        <f t="shared" si="0"/>
        <v>2833.001</v>
      </c>
      <c r="G34" s="232">
        <f t="shared" si="1"/>
        <v>0.056840003872261534</v>
      </c>
      <c r="H34" s="233">
        <v>1080.962</v>
      </c>
      <c r="I34" s="230">
        <v>815.681</v>
      </c>
      <c r="J34" s="229">
        <v>0</v>
      </c>
      <c r="K34" s="230">
        <v>168.21099999999998</v>
      </c>
      <c r="L34" s="229">
        <f t="shared" si="2"/>
        <v>2064.854</v>
      </c>
      <c r="M34" s="234">
        <f t="shared" si="8"/>
        <v>0.3720103213108532</v>
      </c>
      <c r="N34" s="233">
        <v>2679.7919999999995</v>
      </c>
      <c r="O34" s="230">
        <v>2534.8680000000004</v>
      </c>
      <c r="P34" s="229">
        <v>0.278</v>
      </c>
      <c r="Q34" s="230">
        <v>67.231</v>
      </c>
      <c r="R34" s="229">
        <f t="shared" si="4"/>
        <v>5282.169</v>
      </c>
      <c r="S34" s="232">
        <f t="shared" si="5"/>
        <v>0.05373034153674053</v>
      </c>
      <c r="T34" s="231">
        <v>2416.347</v>
      </c>
      <c r="U34" s="230">
        <v>1773.6399999999994</v>
      </c>
      <c r="V34" s="229">
        <v>0.1</v>
      </c>
      <c r="W34" s="230">
        <v>210.126</v>
      </c>
      <c r="X34" s="229">
        <f t="shared" si="6"/>
        <v>4400.213</v>
      </c>
      <c r="Y34" s="228">
        <f t="shared" si="7"/>
        <v>0.2004348425860294</v>
      </c>
    </row>
    <row r="35" spans="1:25" s="220" customFormat="1" ht="19.5" customHeight="1">
      <c r="A35" s="235" t="s">
        <v>374</v>
      </c>
      <c r="B35" s="233">
        <v>755.572</v>
      </c>
      <c r="C35" s="230">
        <v>612.655</v>
      </c>
      <c r="D35" s="229">
        <v>0</v>
      </c>
      <c r="E35" s="230">
        <v>0</v>
      </c>
      <c r="F35" s="229">
        <f>SUM(B35:E35)</f>
        <v>1368.2269999999999</v>
      </c>
      <c r="G35" s="232">
        <f>F35/$F$9</f>
        <v>0.027451465064125557</v>
      </c>
      <c r="H35" s="233">
        <v>1075.776</v>
      </c>
      <c r="I35" s="230">
        <v>454.75200000000007</v>
      </c>
      <c r="J35" s="229">
        <v>0</v>
      </c>
      <c r="K35" s="230"/>
      <c r="L35" s="229">
        <f>SUM(H35:K35)</f>
        <v>1530.5280000000002</v>
      </c>
      <c r="M35" s="234">
        <f>IF(ISERROR(F35/L35-1),"         /0",(F35/L35-1))</f>
        <v>-0.10604248991197829</v>
      </c>
      <c r="N35" s="233">
        <v>1413.668</v>
      </c>
      <c r="O35" s="230">
        <v>1033.304</v>
      </c>
      <c r="P35" s="229">
        <v>0</v>
      </c>
      <c r="Q35" s="230">
        <v>0</v>
      </c>
      <c r="R35" s="229">
        <f>SUM(N35:Q35)</f>
        <v>2446.9719999999998</v>
      </c>
      <c r="S35" s="232">
        <f>R35/$R$9</f>
        <v>0.02489065406480577</v>
      </c>
      <c r="T35" s="231">
        <v>1906.8120000000001</v>
      </c>
      <c r="U35" s="230">
        <v>1013.9259999999999</v>
      </c>
      <c r="V35" s="229">
        <v>0</v>
      </c>
      <c r="W35" s="230">
        <v>0</v>
      </c>
      <c r="X35" s="229">
        <f>SUM(T35:W35)</f>
        <v>2920.7380000000003</v>
      </c>
      <c r="Y35" s="228">
        <f>IF(ISERROR(R35/X35-1),"         /0",IF(R35/X35&gt;5,"  *  ",(R35/X35-1)))</f>
        <v>-0.16220763382405423</v>
      </c>
    </row>
    <row r="36" spans="1:25" s="220" customFormat="1" ht="19.5" customHeight="1">
      <c r="A36" s="235" t="s">
        <v>377</v>
      </c>
      <c r="B36" s="233">
        <v>69.121</v>
      </c>
      <c r="C36" s="230">
        <v>43.491</v>
      </c>
      <c r="D36" s="229">
        <v>0</v>
      </c>
      <c r="E36" s="230">
        <v>0.09</v>
      </c>
      <c r="F36" s="229">
        <f>SUM(B36:E36)</f>
        <v>112.702</v>
      </c>
      <c r="G36" s="232">
        <f>F36/$F$9</f>
        <v>0.0022612000900852553</v>
      </c>
      <c r="H36" s="233">
        <v>33.928000000000004</v>
      </c>
      <c r="I36" s="230">
        <v>4.797000000000001</v>
      </c>
      <c r="J36" s="229">
        <v>0</v>
      </c>
      <c r="K36" s="230"/>
      <c r="L36" s="229">
        <f>SUM(H36:K36)</f>
        <v>38.72500000000001</v>
      </c>
      <c r="M36" s="234">
        <f>IF(ISERROR(F36/L36-1),"         /0",(F36/L36-1))</f>
        <v>1.91031633311814</v>
      </c>
      <c r="N36" s="233">
        <v>121.99</v>
      </c>
      <c r="O36" s="230">
        <v>91.07300000000002</v>
      </c>
      <c r="P36" s="229">
        <v>0</v>
      </c>
      <c r="Q36" s="230">
        <v>0.09</v>
      </c>
      <c r="R36" s="229">
        <f>SUM(N36:Q36)</f>
        <v>213.15300000000002</v>
      </c>
      <c r="S36" s="232">
        <f>R36/$R$9</f>
        <v>0.002168197096605742</v>
      </c>
      <c r="T36" s="231">
        <v>71.78500000000001</v>
      </c>
      <c r="U36" s="230">
        <v>10.308</v>
      </c>
      <c r="V36" s="229">
        <v>0</v>
      </c>
      <c r="W36" s="230">
        <v>0</v>
      </c>
      <c r="X36" s="229">
        <f>SUM(T36:W36)</f>
        <v>82.09300000000002</v>
      </c>
      <c r="Y36" s="228">
        <f>IF(ISERROR(R36/X36-1),"         /0",IF(R36/X36&gt;5,"  *  ",(R36/X36-1)))</f>
        <v>1.5964820386634666</v>
      </c>
    </row>
    <row r="37" spans="1:25" s="220" customFormat="1" ht="19.5" customHeight="1">
      <c r="A37" s="235" t="s">
        <v>375</v>
      </c>
      <c r="B37" s="233">
        <v>59.977</v>
      </c>
      <c r="C37" s="230">
        <v>25.867</v>
      </c>
      <c r="D37" s="229">
        <v>1.076</v>
      </c>
      <c r="E37" s="230">
        <v>1.076</v>
      </c>
      <c r="F37" s="229">
        <f>SUM(B37:E37)</f>
        <v>87.99599999999998</v>
      </c>
      <c r="G37" s="232">
        <f>F37/$F$9</f>
        <v>0.0017655104889633022</v>
      </c>
      <c r="H37" s="233">
        <v>188.561</v>
      </c>
      <c r="I37" s="230">
        <v>28.645</v>
      </c>
      <c r="J37" s="229">
        <v>0</v>
      </c>
      <c r="K37" s="230">
        <v>1.15</v>
      </c>
      <c r="L37" s="229">
        <f>SUM(H37:K37)</f>
        <v>218.35600000000002</v>
      </c>
      <c r="M37" s="234">
        <f>IF(ISERROR(F37/L37-1),"         /0",(F37/L37-1))</f>
        <v>-0.5970067229661655</v>
      </c>
      <c r="N37" s="233">
        <v>110.691</v>
      </c>
      <c r="O37" s="230">
        <v>114.12</v>
      </c>
      <c r="P37" s="229">
        <v>2.598</v>
      </c>
      <c r="Q37" s="230">
        <v>2.528</v>
      </c>
      <c r="R37" s="229">
        <f>SUM(N37:Q37)</f>
        <v>229.937</v>
      </c>
      <c r="S37" s="232">
        <f>R37/$R$9</f>
        <v>0.0023389243210381015</v>
      </c>
      <c r="T37" s="231">
        <v>379.492</v>
      </c>
      <c r="U37" s="230">
        <v>49.06</v>
      </c>
      <c r="V37" s="229">
        <v>0</v>
      </c>
      <c r="W37" s="230">
        <v>2.42</v>
      </c>
      <c r="X37" s="229">
        <f>SUM(T37:W37)</f>
        <v>430.97200000000004</v>
      </c>
      <c r="Y37" s="228">
        <f>IF(ISERROR(R37/X37-1),"         /0",IF(R37/X37&gt;5,"  *  ",(R37/X37-1)))</f>
        <v>-0.4664688193200487</v>
      </c>
    </row>
    <row r="38" spans="1:25" s="220" customFormat="1" ht="19.5" customHeight="1">
      <c r="A38" s="235" t="s">
        <v>378</v>
      </c>
      <c r="B38" s="233">
        <v>0</v>
      </c>
      <c r="C38" s="230">
        <v>49.078</v>
      </c>
      <c r="D38" s="229">
        <v>28.717</v>
      </c>
      <c r="E38" s="230">
        <v>0</v>
      </c>
      <c r="F38" s="229">
        <f>SUM(B38:E38)</f>
        <v>77.795</v>
      </c>
      <c r="G38" s="232">
        <f>F38/$F$9</f>
        <v>0.0015608424074832962</v>
      </c>
      <c r="H38" s="233">
        <v>0</v>
      </c>
      <c r="I38" s="230">
        <v>0</v>
      </c>
      <c r="J38" s="229"/>
      <c r="K38" s="230"/>
      <c r="L38" s="229">
        <f>SUM(H38:K38)</f>
        <v>0</v>
      </c>
      <c r="M38" s="234" t="str">
        <f>IF(ISERROR(F38/L38-1),"         /0",(F38/L38-1))</f>
        <v>         /0</v>
      </c>
      <c r="N38" s="233">
        <v>0.022</v>
      </c>
      <c r="O38" s="230">
        <v>49.078</v>
      </c>
      <c r="P38" s="229">
        <v>28.717</v>
      </c>
      <c r="Q38" s="230"/>
      <c r="R38" s="229">
        <f>SUM(N38:Q38)</f>
        <v>77.81700000000001</v>
      </c>
      <c r="S38" s="232">
        <f>R38/$R$9</f>
        <v>0.0007915562692834209</v>
      </c>
      <c r="T38" s="231">
        <v>0</v>
      </c>
      <c r="U38" s="230">
        <v>0</v>
      </c>
      <c r="V38" s="229"/>
      <c r="W38" s="230">
        <v>0</v>
      </c>
      <c r="X38" s="229">
        <f>SUM(T38:W38)</f>
        <v>0</v>
      </c>
      <c r="Y38" s="228" t="str">
        <f>IF(ISERROR(R38/X38-1),"         /0",IF(R38/X38&gt;5,"  *  ",(R38/X38-1)))</f>
        <v>         /0</v>
      </c>
    </row>
    <row r="39" spans="1:25" s="220" customFormat="1" ht="19.5" customHeight="1">
      <c r="A39" s="235" t="s">
        <v>376</v>
      </c>
      <c r="B39" s="233">
        <v>41.241</v>
      </c>
      <c r="C39" s="230">
        <v>3.551</v>
      </c>
      <c r="D39" s="229">
        <v>0</v>
      </c>
      <c r="E39" s="230">
        <v>0</v>
      </c>
      <c r="F39" s="229">
        <f>SUM(B39:E39)</f>
        <v>44.792</v>
      </c>
      <c r="G39" s="232">
        <f>F39/$F$9</f>
        <v>0.0008986856882317862</v>
      </c>
      <c r="H39" s="233">
        <v>20.025</v>
      </c>
      <c r="I39" s="230">
        <v>6.086</v>
      </c>
      <c r="J39" s="229">
        <v>0.1</v>
      </c>
      <c r="K39" s="230">
        <v>0</v>
      </c>
      <c r="L39" s="229">
        <f>SUM(H39:K39)</f>
        <v>26.211</v>
      </c>
      <c r="M39" s="234">
        <f>IF(ISERROR(F39/L39-1),"         /0",(F39/L39-1))</f>
        <v>0.708900843157453</v>
      </c>
      <c r="N39" s="233">
        <v>68.143</v>
      </c>
      <c r="O39" s="230">
        <v>3.962</v>
      </c>
      <c r="P39" s="229">
        <v>0</v>
      </c>
      <c r="Q39" s="230">
        <v>0</v>
      </c>
      <c r="R39" s="229">
        <f>SUM(N39:Q39)</f>
        <v>72.105</v>
      </c>
      <c r="S39" s="232">
        <f>R39/$R$9</f>
        <v>0.00073345367717441</v>
      </c>
      <c r="T39" s="231">
        <v>40.416</v>
      </c>
      <c r="U39" s="230">
        <v>6.086</v>
      </c>
      <c r="V39" s="229">
        <v>1.649</v>
      </c>
      <c r="W39" s="230">
        <v>2.02</v>
      </c>
      <c r="X39" s="229">
        <f t="shared" si="6"/>
        <v>50.171</v>
      </c>
      <c r="Y39" s="228">
        <f>IF(ISERROR(R39/X39-1),"         /0",IF(R39/X39&gt;5,"  *  ",(R39/X39-1)))</f>
        <v>0.437184827888621</v>
      </c>
    </row>
    <row r="40" spans="1:25" s="220" customFormat="1" ht="19.5" customHeight="1" thickBot="1">
      <c r="A40" s="235" t="s">
        <v>56</v>
      </c>
      <c r="B40" s="233">
        <v>0.451</v>
      </c>
      <c r="C40" s="230">
        <v>0</v>
      </c>
      <c r="D40" s="229">
        <v>0</v>
      </c>
      <c r="E40" s="230">
        <v>0</v>
      </c>
      <c r="F40" s="229">
        <f>SUM(B40:E40)</f>
        <v>0.451</v>
      </c>
      <c r="G40" s="232">
        <f>F40/$F$9</f>
        <v>9.048652558325942E-06</v>
      </c>
      <c r="H40" s="233">
        <v>2.808</v>
      </c>
      <c r="I40" s="230">
        <v>0</v>
      </c>
      <c r="J40" s="229">
        <v>0.22499999999999998</v>
      </c>
      <c r="K40" s="230">
        <v>7.954</v>
      </c>
      <c r="L40" s="229">
        <f>SUM(H40:K40)</f>
        <v>10.987</v>
      </c>
      <c r="M40" s="234">
        <f>IF(ISERROR(F40/L40-1),"         /0",(F40/L40-1))</f>
        <v>-0.9589514881223263</v>
      </c>
      <c r="N40" s="233">
        <v>2.5620000000000003</v>
      </c>
      <c r="O40" s="230">
        <v>0</v>
      </c>
      <c r="P40" s="229">
        <v>0.218</v>
      </c>
      <c r="Q40" s="230">
        <v>0.218</v>
      </c>
      <c r="R40" s="229">
        <f>SUM(N40:Q40)</f>
        <v>2.998</v>
      </c>
      <c r="S40" s="232">
        <f>R40/$R$9</f>
        <v>3.0495723239288274E-05</v>
      </c>
      <c r="T40" s="231">
        <v>2.808</v>
      </c>
      <c r="U40" s="230">
        <v>0</v>
      </c>
      <c r="V40" s="229">
        <v>0.9400000000000001</v>
      </c>
      <c r="W40" s="230">
        <v>8.604</v>
      </c>
      <c r="X40" s="229">
        <f t="shared" si="6"/>
        <v>12.351999999999999</v>
      </c>
      <c r="Y40" s="228">
        <f>IF(ISERROR(R40/X40-1),"         /0",IF(R40/X40&gt;5,"  *  ",(R40/X40-1)))</f>
        <v>-0.7572862694300517</v>
      </c>
    </row>
    <row r="41" spans="1:25" s="283" customFormat="1" ht="19.5" customHeight="1">
      <c r="A41" s="292" t="s">
        <v>57</v>
      </c>
      <c r="B41" s="289">
        <f>SUM(B42:B45)</f>
        <v>782.2600000000001</v>
      </c>
      <c r="C41" s="288">
        <f>SUM(C42:C45)</f>
        <v>237.95100000000002</v>
      </c>
      <c r="D41" s="287">
        <f>SUM(D42:D45)</f>
        <v>0</v>
      </c>
      <c r="E41" s="288">
        <f>SUM(E42:E45)</f>
        <v>6.497</v>
      </c>
      <c r="F41" s="287">
        <f t="shared" si="0"/>
        <v>1026.708</v>
      </c>
      <c r="G41" s="290">
        <f t="shared" si="1"/>
        <v>0.02059938796198162</v>
      </c>
      <c r="H41" s="289">
        <f>SUM(H42:H45)</f>
        <v>816.7699999999999</v>
      </c>
      <c r="I41" s="288">
        <f>SUM(I42:I45)</f>
        <v>281.323</v>
      </c>
      <c r="J41" s="287">
        <f>SUM(J42:J45)</f>
        <v>0.06</v>
      </c>
      <c r="K41" s="288">
        <f>SUM(K42:K45)</f>
        <v>0.06</v>
      </c>
      <c r="L41" s="287">
        <f t="shared" si="2"/>
        <v>1098.2129999999997</v>
      </c>
      <c r="M41" s="291">
        <f t="shared" si="8"/>
        <v>-0.06511032012915496</v>
      </c>
      <c r="N41" s="289">
        <f>SUM(N42:N45)</f>
        <v>1308.5800000000002</v>
      </c>
      <c r="O41" s="288">
        <f>SUM(O42:O45)</f>
        <v>437.205</v>
      </c>
      <c r="P41" s="287">
        <f>SUM(P42:P45)</f>
        <v>0.075</v>
      </c>
      <c r="Q41" s="288">
        <f>SUM(Q42:Q45)</f>
        <v>7.779</v>
      </c>
      <c r="R41" s="287">
        <f t="shared" si="4"/>
        <v>1753.6390000000001</v>
      </c>
      <c r="S41" s="290">
        <f t="shared" si="5"/>
        <v>0.017838055238699885</v>
      </c>
      <c r="T41" s="289">
        <f>SUM(T42:T45)</f>
        <v>1296.6380000000001</v>
      </c>
      <c r="U41" s="288">
        <f>SUM(U42:U45)</f>
        <v>473.42900000000003</v>
      </c>
      <c r="V41" s="287">
        <f>SUM(V42:V45)</f>
        <v>0.19</v>
      </c>
      <c r="W41" s="288">
        <f>SUM(W42:W45)</f>
        <v>0.06</v>
      </c>
      <c r="X41" s="287">
        <f t="shared" si="6"/>
        <v>1770.3170000000002</v>
      </c>
      <c r="Y41" s="284">
        <f t="shared" si="7"/>
        <v>-0.009420911622042838</v>
      </c>
    </row>
    <row r="42" spans="1:25" ht="19.5" customHeight="1">
      <c r="A42" s="235" t="s">
        <v>380</v>
      </c>
      <c r="B42" s="233">
        <v>666.772</v>
      </c>
      <c r="C42" s="230">
        <v>45.846000000000004</v>
      </c>
      <c r="D42" s="229">
        <v>0</v>
      </c>
      <c r="E42" s="230">
        <v>6.497</v>
      </c>
      <c r="F42" s="229">
        <f t="shared" si="0"/>
        <v>719.115</v>
      </c>
      <c r="G42" s="232">
        <f t="shared" si="1"/>
        <v>0.014427986218360441</v>
      </c>
      <c r="H42" s="233">
        <v>723.213</v>
      </c>
      <c r="I42" s="230">
        <v>156.648</v>
      </c>
      <c r="J42" s="229">
        <v>0.06</v>
      </c>
      <c r="K42" s="230">
        <v>0.06</v>
      </c>
      <c r="L42" s="229">
        <f t="shared" si="2"/>
        <v>879.9809999999999</v>
      </c>
      <c r="M42" s="234">
        <f t="shared" si="8"/>
        <v>-0.18280621967974298</v>
      </c>
      <c r="N42" s="233">
        <v>1123.505</v>
      </c>
      <c r="O42" s="230">
        <v>162.293</v>
      </c>
      <c r="P42" s="229">
        <v>0</v>
      </c>
      <c r="Q42" s="230">
        <v>6.497</v>
      </c>
      <c r="R42" s="229">
        <f t="shared" si="4"/>
        <v>1292.2950000000003</v>
      </c>
      <c r="S42" s="232">
        <f t="shared" si="5"/>
        <v>0.013145253723654453</v>
      </c>
      <c r="T42" s="231">
        <v>1140.4660000000001</v>
      </c>
      <c r="U42" s="230">
        <v>277.219</v>
      </c>
      <c r="V42" s="229">
        <v>0.19</v>
      </c>
      <c r="W42" s="230">
        <v>0.06</v>
      </c>
      <c r="X42" s="229">
        <f t="shared" si="6"/>
        <v>1417.9350000000002</v>
      </c>
      <c r="Y42" s="228">
        <f t="shared" si="7"/>
        <v>-0.08860772884511625</v>
      </c>
    </row>
    <row r="43" spans="1:25" ht="19.5" customHeight="1">
      <c r="A43" s="235" t="s">
        <v>393</v>
      </c>
      <c r="B43" s="233">
        <v>110.75300000000001</v>
      </c>
      <c r="C43" s="230">
        <v>133.489</v>
      </c>
      <c r="D43" s="229">
        <v>0</v>
      </c>
      <c r="E43" s="230">
        <v>0</v>
      </c>
      <c r="F43" s="229">
        <f>SUM(B43:E43)</f>
        <v>244.24200000000002</v>
      </c>
      <c r="G43" s="232">
        <f>F43/$F$9</f>
        <v>0.0049003569803783694</v>
      </c>
      <c r="H43" s="233">
        <v>83.39099999999999</v>
      </c>
      <c r="I43" s="230">
        <v>64.193</v>
      </c>
      <c r="J43" s="229"/>
      <c r="K43" s="230"/>
      <c r="L43" s="229">
        <f>SUM(H43:K43)</f>
        <v>147.584</v>
      </c>
      <c r="M43" s="234">
        <f>IF(ISERROR(F43/L43-1),"         /0",(F43/L43-1))</f>
        <v>0.6549354943625325</v>
      </c>
      <c r="N43" s="233">
        <v>158.274</v>
      </c>
      <c r="O43" s="230">
        <v>201.53199999999998</v>
      </c>
      <c r="P43" s="229">
        <v>0.075</v>
      </c>
      <c r="Q43" s="230"/>
      <c r="R43" s="229">
        <f>SUM(N43:Q43)</f>
        <v>359.881</v>
      </c>
      <c r="S43" s="232">
        <f>R43/$R$9</f>
        <v>0.003660717603428386</v>
      </c>
      <c r="T43" s="231">
        <v>132.004</v>
      </c>
      <c r="U43" s="230">
        <v>118.165</v>
      </c>
      <c r="V43" s="229"/>
      <c r="W43" s="230"/>
      <c r="X43" s="229">
        <f>SUM(T43:W43)</f>
        <v>250.16899999999998</v>
      </c>
      <c r="Y43" s="228">
        <f>IF(ISERROR(R43/X43-1),"         /0",IF(R43/X43&gt;5,"  *  ",(R43/X43-1)))</f>
        <v>0.43855153915952805</v>
      </c>
    </row>
    <row r="44" spans="1:25" ht="19.5" customHeight="1">
      <c r="A44" s="235" t="s">
        <v>381</v>
      </c>
      <c r="B44" s="233">
        <v>4.375</v>
      </c>
      <c r="C44" s="230">
        <v>58.616</v>
      </c>
      <c r="D44" s="229">
        <v>0</v>
      </c>
      <c r="E44" s="230">
        <v>0</v>
      </c>
      <c r="F44" s="229">
        <f>SUM(B44:E44)</f>
        <v>62.991</v>
      </c>
      <c r="G44" s="232">
        <f>F44/$F$9</f>
        <v>0.001263821892021085</v>
      </c>
      <c r="H44" s="233">
        <v>8.233</v>
      </c>
      <c r="I44" s="230">
        <v>60.482</v>
      </c>
      <c r="J44" s="229"/>
      <c r="K44" s="230"/>
      <c r="L44" s="229">
        <f>SUM(H44:K44)</f>
        <v>68.715</v>
      </c>
      <c r="M44" s="234">
        <f>IF(ISERROR(F44/L44-1),"         /0",(F44/L44-1))</f>
        <v>-0.08330058939096274</v>
      </c>
      <c r="N44" s="233">
        <v>25.457</v>
      </c>
      <c r="O44" s="230">
        <v>73.38</v>
      </c>
      <c r="P44" s="229">
        <v>0</v>
      </c>
      <c r="Q44" s="230">
        <v>0</v>
      </c>
      <c r="R44" s="229">
        <f>SUM(N44:Q44)</f>
        <v>98.83699999999999</v>
      </c>
      <c r="S44" s="232">
        <f>R44/$R$9</f>
        <v>0.0010053721807209922</v>
      </c>
      <c r="T44" s="231">
        <v>19.794</v>
      </c>
      <c r="U44" s="230">
        <v>78.045</v>
      </c>
      <c r="V44" s="229"/>
      <c r="W44" s="230"/>
      <c r="X44" s="229">
        <f>SUM(T44:W44)</f>
        <v>97.839</v>
      </c>
      <c r="Y44" s="228">
        <f>IF(ISERROR(R44/X44-1),"         /0",IF(R44/X44&gt;5,"  *  ",(R44/X44-1)))</f>
        <v>0.01020043132084325</v>
      </c>
    </row>
    <row r="45" spans="1:25" ht="19.5" customHeight="1" thickBot="1">
      <c r="A45" s="235" t="s">
        <v>56</v>
      </c>
      <c r="B45" s="233">
        <v>0.36</v>
      </c>
      <c r="C45" s="230">
        <v>0</v>
      </c>
      <c r="D45" s="229">
        <v>0</v>
      </c>
      <c r="E45" s="230">
        <v>0</v>
      </c>
      <c r="F45" s="229">
        <f>SUM(B45:E45)</f>
        <v>0.36</v>
      </c>
      <c r="G45" s="232">
        <f>F45/$F$9</f>
        <v>7.222871221723589E-06</v>
      </c>
      <c r="H45" s="233">
        <v>1.9329999999999998</v>
      </c>
      <c r="I45" s="230">
        <v>0</v>
      </c>
      <c r="J45" s="229"/>
      <c r="K45" s="230"/>
      <c r="L45" s="229">
        <f>SUM(H45:K45)</f>
        <v>1.9329999999999998</v>
      </c>
      <c r="M45" s="234">
        <f>IF(ISERROR(F45/L45-1),"         /0",(F45/L45-1))</f>
        <v>-0.8137609932747025</v>
      </c>
      <c r="N45" s="233">
        <v>1.3439999999999999</v>
      </c>
      <c r="O45" s="230">
        <v>0</v>
      </c>
      <c r="P45" s="229"/>
      <c r="Q45" s="230">
        <v>1.282</v>
      </c>
      <c r="R45" s="229">
        <f>SUM(N45:Q45)</f>
        <v>2.626</v>
      </c>
      <c r="S45" s="232">
        <f>R45/$R$9</f>
        <v>2.6711730896054372E-05</v>
      </c>
      <c r="T45" s="231">
        <v>4.374</v>
      </c>
      <c r="U45" s="230">
        <v>0</v>
      </c>
      <c r="V45" s="229"/>
      <c r="W45" s="230"/>
      <c r="X45" s="229">
        <f>SUM(T45:W45)</f>
        <v>4.374</v>
      </c>
      <c r="Y45" s="228">
        <f>IF(ISERROR(R45/X45-1),"         /0",IF(R45/X45&gt;5,"  *  ",(R45/X45-1)))</f>
        <v>-0.3996342021033379</v>
      </c>
    </row>
    <row r="46" spans="1:25" s="220" customFormat="1" ht="19.5" customHeight="1" thickBot="1">
      <c r="A46" s="279" t="s">
        <v>56</v>
      </c>
      <c r="B46" s="276">
        <v>61.155</v>
      </c>
      <c r="C46" s="275">
        <v>7.309</v>
      </c>
      <c r="D46" s="274">
        <v>0</v>
      </c>
      <c r="E46" s="275">
        <v>0</v>
      </c>
      <c r="F46" s="274">
        <f t="shared" si="0"/>
        <v>68.464</v>
      </c>
      <c r="G46" s="277">
        <f t="shared" si="1"/>
        <v>0.0013736295981224551</v>
      </c>
      <c r="H46" s="276">
        <v>66.29899999999999</v>
      </c>
      <c r="I46" s="275">
        <v>0</v>
      </c>
      <c r="J46" s="274">
        <v>0</v>
      </c>
      <c r="K46" s="275">
        <v>2.582</v>
      </c>
      <c r="L46" s="274">
        <f t="shared" si="2"/>
        <v>68.88099999999999</v>
      </c>
      <c r="M46" s="278">
        <f t="shared" si="8"/>
        <v>-0.006053919077829706</v>
      </c>
      <c r="N46" s="276">
        <v>129.29</v>
      </c>
      <c r="O46" s="275">
        <v>7.309</v>
      </c>
      <c r="P46" s="274">
        <v>0</v>
      </c>
      <c r="Q46" s="275">
        <v>0</v>
      </c>
      <c r="R46" s="274">
        <f t="shared" si="4"/>
        <v>136.599</v>
      </c>
      <c r="S46" s="277">
        <f t="shared" si="5"/>
        <v>0.0013894880916489455</v>
      </c>
      <c r="T46" s="276">
        <v>123.58800000000001</v>
      </c>
      <c r="U46" s="275">
        <v>0</v>
      </c>
      <c r="V46" s="274">
        <v>0</v>
      </c>
      <c r="W46" s="275">
        <v>2.582</v>
      </c>
      <c r="X46" s="287">
        <f>SUM(T46:W46)</f>
        <v>126.17</v>
      </c>
      <c r="Y46" s="271">
        <f t="shared" si="7"/>
        <v>0.08265831814218894</v>
      </c>
    </row>
    <row r="47" ht="15" thickTop="1">
      <c r="A47" s="121" t="s">
        <v>43</v>
      </c>
    </row>
    <row r="48" ht="15">
      <c r="A48" s="121" t="s">
        <v>55</v>
      </c>
    </row>
    <row r="49" ht="15">
      <c r="A49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8" dxfId="100" operator="lessThan" stopIfTrue="1">
      <formula>0</formula>
    </cfRule>
  </conditionalFormatting>
  <conditionalFormatting sqref="Y10:Y36 M10:M36 M38:M46 Y38:Y46">
    <cfRule type="cellIs" priority="9" dxfId="100" operator="lessThan" stopIfTrue="1">
      <formula>0</formula>
    </cfRule>
    <cfRule type="cellIs" priority="10" dxfId="102" operator="greaterThanOrEqual" stopIfTrue="1">
      <formula>0</formula>
    </cfRule>
  </conditionalFormatting>
  <conditionalFormatting sqref="M5 Y5 Y7:Y8 M7:M8">
    <cfRule type="cellIs" priority="4" dxfId="100" operator="lessThan" stopIfTrue="1">
      <formula>0</formula>
    </cfRule>
  </conditionalFormatting>
  <conditionalFormatting sqref="Y9 M9">
    <cfRule type="cellIs" priority="5" dxfId="100" operator="lessThan" stopIfTrue="1">
      <formula>0</formula>
    </cfRule>
    <cfRule type="cellIs" priority="6" dxfId="102" operator="greaterThanOrEqual" stopIfTrue="1">
      <formula>0</formula>
    </cfRule>
  </conditionalFormatting>
  <conditionalFormatting sqref="M6 Y6">
    <cfRule type="cellIs" priority="3" dxfId="100" operator="lessThan" stopIfTrue="1">
      <formula>0</formula>
    </cfRule>
  </conditionalFormatting>
  <conditionalFormatting sqref="Y37 M37">
    <cfRule type="cellIs" priority="1" dxfId="100" operator="lessThan" stopIfTrue="1">
      <formula>0</formula>
    </cfRule>
    <cfRule type="cellIs" priority="2" dxfId="10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22">
      <selection activeCell="T79" sqref="T79:W79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643" t="s">
        <v>73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21" customHeight="1" thickBot="1">
      <c r="A4" s="652" t="s">
        <v>45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4"/>
    </row>
    <row r="5" spans="1:25" s="270" customFormat="1" ht="15.75" customHeight="1" thickBot="1" thickTop="1">
      <c r="A5" s="583" t="s">
        <v>68</v>
      </c>
      <c r="B5" s="636" t="s">
        <v>36</v>
      </c>
      <c r="C5" s="637"/>
      <c r="D5" s="637"/>
      <c r="E5" s="637"/>
      <c r="F5" s="637"/>
      <c r="G5" s="637"/>
      <c r="H5" s="637"/>
      <c r="I5" s="637"/>
      <c r="J5" s="638"/>
      <c r="K5" s="638"/>
      <c r="L5" s="638"/>
      <c r="M5" s="639"/>
      <c r="N5" s="636" t="s">
        <v>35</v>
      </c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40"/>
    </row>
    <row r="6" spans="1:25" s="168" customFormat="1" ht="26.25" customHeight="1" thickBot="1">
      <c r="A6" s="584"/>
      <c r="B6" s="628" t="s">
        <v>191</v>
      </c>
      <c r="C6" s="629"/>
      <c r="D6" s="629"/>
      <c r="E6" s="629"/>
      <c r="F6" s="629"/>
      <c r="G6" s="633" t="s">
        <v>34</v>
      </c>
      <c r="H6" s="628" t="s">
        <v>192</v>
      </c>
      <c r="I6" s="629"/>
      <c r="J6" s="629"/>
      <c r="K6" s="629"/>
      <c r="L6" s="629"/>
      <c r="M6" s="630" t="s">
        <v>33</v>
      </c>
      <c r="N6" s="628" t="s">
        <v>193</v>
      </c>
      <c r="O6" s="629"/>
      <c r="P6" s="629"/>
      <c r="Q6" s="629"/>
      <c r="R6" s="629"/>
      <c r="S6" s="633" t="s">
        <v>34</v>
      </c>
      <c r="T6" s="628" t="s">
        <v>194</v>
      </c>
      <c r="U6" s="629"/>
      <c r="V6" s="629"/>
      <c r="W6" s="629"/>
      <c r="X6" s="629"/>
      <c r="Y6" s="646" t="s">
        <v>33</v>
      </c>
    </row>
    <row r="7" spans="1:25" s="168" customFormat="1" ht="26.25" customHeight="1">
      <c r="A7" s="585"/>
      <c r="B7" s="596" t="s">
        <v>22</v>
      </c>
      <c r="C7" s="588"/>
      <c r="D7" s="587" t="s">
        <v>21</v>
      </c>
      <c r="E7" s="588"/>
      <c r="F7" s="659" t="s">
        <v>17</v>
      </c>
      <c r="G7" s="634"/>
      <c r="H7" s="596" t="s">
        <v>22</v>
      </c>
      <c r="I7" s="588"/>
      <c r="J7" s="587" t="s">
        <v>21</v>
      </c>
      <c r="K7" s="588"/>
      <c r="L7" s="659" t="s">
        <v>17</v>
      </c>
      <c r="M7" s="631"/>
      <c r="N7" s="596" t="s">
        <v>22</v>
      </c>
      <c r="O7" s="588"/>
      <c r="P7" s="587" t="s">
        <v>21</v>
      </c>
      <c r="Q7" s="588"/>
      <c r="R7" s="659" t="s">
        <v>17</v>
      </c>
      <c r="S7" s="634"/>
      <c r="T7" s="596" t="s">
        <v>22</v>
      </c>
      <c r="U7" s="588"/>
      <c r="V7" s="587" t="s">
        <v>21</v>
      </c>
      <c r="W7" s="588"/>
      <c r="X7" s="659" t="s">
        <v>17</v>
      </c>
      <c r="Y7" s="647"/>
    </row>
    <row r="8" spans="1:25" s="266" customFormat="1" ht="27.75" thickBot="1">
      <c r="A8" s="586"/>
      <c r="B8" s="269" t="s">
        <v>31</v>
      </c>
      <c r="C8" s="267" t="s">
        <v>30</v>
      </c>
      <c r="D8" s="268" t="s">
        <v>31</v>
      </c>
      <c r="E8" s="267" t="s">
        <v>30</v>
      </c>
      <c r="F8" s="642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42"/>
      <c r="M8" s="632"/>
      <c r="N8" s="269" t="s">
        <v>31</v>
      </c>
      <c r="O8" s="267" t="s">
        <v>30</v>
      </c>
      <c r="P8" s="268" t="s">
        <v>31</v>
      </c>
      <c r="Q8" s="267" t="s">
        <v>30</v>
      </c>
      <c r="R8" s="642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42"/>
      <c r="Y8" s="648"/>
    </row>
    <row r="9" spans="1:25" s="157" customFormat="1" ht="18" customHeight="1" thickBot="1" thickTop="1">
      <c r="A9" s="329" t="s">
        <v>24</v>
      </c>
      <c r="B9" s="328">
        <f>B10+B31+B50+B61+B74+B79</f>
        <v>28441.968999999997</v>
      </c>
      <c r="C9" s="327">
        <f>C10+C31+C50+C61+C74+C79</f>
        <v>15849.471000000001</v>
      </c>
      <c r="D9" s="325">
        <f>D10+D31+D50+D61+D74+D79</f>
        <v>3371.753</v>
      </c>
      <c r="E9" s="326">
        <f>E10+E31+E50+E61+E74+E79</f>
        <v>2178.482</v>
      </c>
      <c r="F9" s="325">
        <f>SUM(B9:E9)</f>
        <v>49841.675</v>
      </c>
      <c r="G9" s="337">
        <f>F9/$F$9</f>
        <v>1</v>
      </c>
      <c r="H9" s="328">
        <f>H10+H31+H50+H61+H74+H79</f>
        <v>26289.170000000006</v>
      </c>
      <c r="I9" s="327">
        <f>I10+I31+I50+I61+I74+I79</f>
        <v>15899.264</v>
      </c>
      <c r="J9" s="325">
        <f>J10+J31+J50+J61+J74+J79</f>
        <v>2191.6979999999994</v>
      </c>
      <c r="K9" s="326">
        <f>K10+K31+K50+K61+K74+K79</f>
        <v>1736.9070000000004</v>
      </c>
      <c r="L9" s="325">
        <f>SUM(H9:K9)</f>
        <v>46117.039000000004</v>
      </c>
      <c r="M9" s="403">
        <f>IF(ISERROR(F9/L9-1),"         /0",(F9/L9-1))</f>
        <v>0.08076485569682812</v>
      </c>
      <c r="N9" s="408">
        <f>N10+N31+N50+N61+N74+N79</f>
        <v>55929.96000000001</v>
      </c>
      <c r="O9" s="327">
        <f>O10+O31+O50+O61+O74+O79</f>
        <v>31057.798</v>
      </c>
      <c r="P9" s="325">
        <f>P10+P31+P50+P61+P74+P79</f>
        <v>7281.295999999999</v>
      </c>
      <c r="Q9" s="326">
        <f>Q10+Q31+Q50+Q61+Q74+Q79</f>
        <v>4039.813</v>
      </c>
      <c r="R9" s="325">
        <f>SUM(N9:Q9)</f>
        <v>98308.867</v>
      </c>
      <c r="S9" s="423">
        <f>R9/$R$9</f>
        <v>1</v>
      </c>
      <c r="T9" s="328">
        <f>T10+T31+T50+T61+T74+T79</f>
        <v>51685.389</v>
      </c>
      <c r="U9" s="327">
        <f>U10+U31+U50+U61+U74+U79</f>
        <v>30088.896000000004</v>
      </c>
      <c r="V9" s="325">
        <f>V10+V31+V50+V61+V74+V79</f>
        <v>4450.656000000001</v>
      </c>
      <c r="W9" s="326">
        <f>W10+W31+W50+W61+W74+W79</f>
        <v>2282.245</v>
      </c>
      <c r="X9" s="325">
        <f>SUM(T9:W9)</f>
        <v>88507.186</v>
      </c>
      <c r="Y9" s="324">
        <f>IF(ISERROR(R9/X9-1),"         /0",(R9/X9-1))</f>
        <v>0.11074446542679595</v>
      </c>
    </row>
    <row r="10" spans="1:25" s="236" customFormat="1" ht="19.5" customHeight="1">
      <c r="A10" s="243" t="s">
        <v>61</v>
      </c>
      <c r="B10" s="240">
        <f>SUM(B11:B30)</f>
        <v>19912.258</v>
      </c>
      <c r="C10" s="239">
        <f>SUM(C11:C30)</f>
        <v>7941.4760000000015</v>
      </c>
      <c r="D10" s="238">
        <f>SUM(D11:D30)</f>
        <v>2388.592</v>
      </c>
      <c r="E10" s="310">
        <f>SUM(E11:E30)</f>
        <v>1304.125</v>
      </c>
      <c r="F10" s="238">
        <f>SUM(B10:E10)</f>
        <v>31546.451000000005</v>
      </c>
      <c r="G10" s="241">
        <f>F10/$F$9</f>
        <v>0.6329332029872592</v>
      </c>
      <c r="H10" s="240">
        <f>SUM(H11:H30)</f>
        <v>16800.038000000004</v>
      </c>
      <c r="I10" s="239">
        <f>SUM(I11:I30)</f>
        <v>8036.206</v>
      </c>
      <c r="J10" s="238">
        <f>SUM(J11:J30)</f>
        <v>2058.091</v>
      </c>
      <c r="K10" s="310">
        <f>SUM(K11:K30)</f>
        <v>1271.5520000000001</v>
      </c>
      <c r="L10" s="238">
        <f>SUM(H10:K10)</f>
        <v>28165.887000000006</v>
      </c>
      <c r="M10" s="404">
        <f>IF(ISERROR(F10/L10-1),"         /0",(F10/L10-1))</f>
        <v>0.1200233459716713</v>
      </c>
      <c r="N10" s="409">
        <f>SUM(N11:N30)</f>
        <v>40020.916</v>
      </c>
      <c r="O10" s="239">
        <f>SUM(O11:O30)</f>
        <v>15003.895999999999</v>
      </c>
      <c r="P10" s="238">
        <f>SUM(P11:P30)</f>
        <v>5753.556</v>
      </c>
      <c r="Q10" s="310">
        <f>SUM(Q11:Q30)</f>
        <v>2646.976</v>
      </c>
      <c r="R10" s="238">
        <f>SUM(N10:Q10)</f>
        <v>63425.344</v>
      </c>
      <c r="S10" s="424">
        <f>R10/$R$9</f>
        <v>0.6451640216746675</v>
      </c>
      <c r="T10" s="240">
        <f>SUM(T11:T30)</f>
        <v>34330.869</v>
      </c>
      <c r="U10" s="239">
        <f>SUM(U11:U30)</f>
        <v>15588.601000000002</v>
      </c>
      <c r="V10" s="238">
        <f>SUM(V11:V30)</f>
        <v>4294.854</v>
      </c>
      <c r="W10" s="310">
        <f>SUM(W11:W30)</f>
        <v>1460.9370000000001</v>
      </c>
      <c r="X10" s="238">
        <f>SUM(T10:W10)</f>
        <v>55675.261</v>
      </c>
      <c r="Y10" s="237">
        <f>IF(ISERROR(R10/X10-1),"         /0",IF(R10/X10&gt;5,"  *  ",(R10/X10-1)))</f>
        <v>0.13920155668421552</v>
      </c>
    </row>
    <row r="11" spans="1:25" ht="19.5" customHeight="1">
      <c r="A11" s="235" t="s">
        <v>218</v>
      </c>
      <c r="B11" s="233">
        <v>4515.241</v>
      </c>
      <c r="C11" s="230">
        <v>2937.356</v>
      </c>
      <c r="D11" s="229">
        <v>0</v>
      </c>
      <c r="E11" s="281">
        <v>0</v>
      </c>
      <c r="F11" s="229">
        <f>SUM(B11:E11)</f>
        <v>7452.597</v>
      </c>
      <c r="G11" s="232">
        <f>F11/$F$9</f>
        <v>0.14952541221778762</v>
      </c>
      <c r="H11" s="233">
        <v>4591.073</v>
      </c>
      <c r="I11" s="230">
        <v>2996.202</v>
      </c>
      <c r="J11" s="229"/>
      <c r="K11" s="281"/>
      <c r="L11" s="229">
        <f>SUM(H11:K11)</f>
        <v>7587.275000000001</v>
      </c>
      <c r="M11" s="405">
        <f>IF(ISERROR(F11/L11-1),"         /0",(F11/L11-1))</f>
        <v>-0.017750509899799427</v>
      </c>
      <c r="N11" s="410">
        <v>9631.684999999998</v>
      </c>
      <c r="O11" s="230">
        <v>5709.5509999999995</v>
      </c>
      <c r="P11" s="229"/>
      <c r="Q11" s="281"/>
      <c r="R11" s="229">
        <f>SUM(N11:Q11)</f>
        <v>15341.235999999997</v>
      </c>
      <c r="S11" s="425">
        <f>R11/$R$9</f>
        <v>0.15605139666597925</v>
      </c>
      <c r="T11" s="233">
        <v>8434.687</v>
      </c>
      <c r="U11" s="230">
        <v>5948.2119999999995</v>
      </c>
      <c r="V11" s="229"/>
      <c r="W11" s="281"/>
      <c r="X11" s="229">
        <f>SUM(T11:W11)</f>
        <v>14382.899</v>
      </c>
      <c r="Y11" s="228">
        <f>IF(ISERROR(R11/X11-1),"         /0",IF(R11/X11&gt;5,"  *  ",(R11/X11-1)))</f>
        <v>0.06663030867421083</v>
      </c>
    </row>
    <row r="12" spans="1:25" ht="19.5" customHeight="1">
      <c r="A12" s="235" t="s">
        <v>243</v>
      </c>
      <c r="B12" s="233">
        <v>3968.8450000000003</v>
      </c>
      <c r="C12" s="230">
        <v>1383.209</v>
      </c>
      <c r="D12" s="229">
        <v>0</v>
      </c>
      <c r="E12" s="281">
        <v>0</v>
      </c>
      <c r="F12" s="229">
        <f>SUM(B12:E12)</f>
        <v>5352.054</v>
      </c>
      <c r="G12" s="232">
        <f>F12/$F$9</f>
        <v>0.10738110226030725</v>
      </c>
      <c r="H12" s="233">
        <v>5190.648</v>
      </c>
      <c r="I12" s="230">
        <v>2563.469</v>
      </c>
      <c r="J12" s="229"/>
      <c r="K12" s="281"/>
      <c r="L12" s="229">
        <f>SUM(H12:K12)</f>
        <v>7754.117</v>
      </c>
      <c r="M12" s="405">
        <f>IF(ISERROR(F12/L12-1),"         /0",(F12/L12-1))</f>
        <v>-0.30977905027742036</v>
      </c>
      <c r="N12" s="410">
        <v>7701.244</v>
      </c>
      <c r="O12" s="230">
        <v>2676.046</v>
      </c>
      <c r="P12" s="229"/>
      <c r="Q12" s="281"/>
      <c r="R12" s="229">
        <f>SUM(N12:Q12)</f>
        <v>10377.289999999999</v>
      </c>
      <c r="S12" s="425">
        <f>R12/$R$9</f>
        <v>0.1055580266223595</v>
      </c>
      <c r="T12" s="233">
        <v>11111.550000000001</v>
      </c>
      <c r="U12" s="230">
        <v>4944.670000000001</v>
      </c>
      <c r="V12" s="229">
        <v>1190.55</v>
      </c>
      <c r="W12" s="281"/>
      <c r="X12" s="229">
        <f>SUM(T12:W12)</f>
        <v>17246.77</v>
      </c>
      <c r="Y12" s="228">
        <f>IF(ISERROR(R12/X12-1),"         /0",IF(R12/X12&gt;5,"  *  ",(R12/X12-1)))</f>
        <v>-0.3983053058630689</v>
      </c>
    </row>
    <row r="13" spans="1:25" ht="19.5" customHeight="1">
      <c r="A13" s="235" t="s">
        <v>219</v>
      </c>
      <c r="B13" s="233">
        <v>4242.609</v>
      </c>
      <c r="C13" s="230">
        <v>885.038</v>
      </c>
      <c r="D13" s="229">
        <v>0</v>
      </c>
      <c r="E13" s="281">
        <v>0</v>
      </c>
      <c r="F13" s="229">
        <f>SUM(B13:E13)</f>
        <v>5127.647000000001</v>
      </c>
      <c r="G13" s="232">
        <f>F13/$F$9</f>
        <v>0.1028787054207147</v>
      </c>
      <c r="H13" s="233">
        <v>1947.818</v>
      </c>
      <c r="I13" s="230">
        <v>426.925</v>
      </c>
      <c r="J13" s="229"/>
      <c r="K13" s="281"/>
      <c r="L13" s="229">
        <f>SUM(H13:K13)</f>
        <v>2374.743</v>
      </c>
      <c r="M13" s="405">
        <f>IF(ISERROR(F13/L13-1),"         /0",(F13/L13-1))</f>
        <v>1.159242915970276</v>
      </c>
      <c r="N13" s="410">
        <v>9409.817</v>
      </c>
      <c r="O13" s="230">
        <v>1798.683</v>
      </c>
      <c r="P13" s="229"/>
      <c r="Q13" s="281"/>
      <c r="R13" s="229">
        <f>SUM(N13:Q13)</f>
        <v>11208.5</v>
      </c>
      <c r="S13" s="425">
        <f>R13/$R$9</f>
        <v>0.11401311338477739</v>
      </c>
      <c r="T13" s="233">
        <v>4187.003</v>
      </c>
      <c r="U13" s="230">
        <v>927.4970000000001</v>
      </c>
      <c r="V13" s="229"/>
      <c r="W13" s="281"/>
      <c r="X13" s="229">
        <f>SUM(T13:W13)</f>
        <v>5114.5</v>
      </c>
      <c r="Y13" s="228">
        <f>IF(ISERROR(R13/X13-1),"         /0",IF(R13/X13&gt;5,"  *  ",(R13/X13-1)))</f>
        <v>1.1915143220256135</v>
      </c>
    </row>
    <row r="14" spans="1:25" ht="19.5" customHeight="1">
      <c r="A14" s="235" t="s">
        <v>244</v>
      </c>
      <c r="B14" s="233">
        <v>2587.366</v>
      </c>
      <c r="C14" s="230">
        <v>921.448</v>
      </c>
      <c r="D14" s="229">
        <v>0</v>
      </c>
      <c r="E14" s="281">
        <v>0</v>
      </c>
      <c r="F14" s="229">
        <f>SUM(B14:E14)</f>
        <v>3508.814</v>
      </c>
      <c r="G14" s="232">
        <f>F14/$F$9</f>
        <v>0.07039919906383563</v>
      </c>
      <c r="H14" s="233">
        <v>1613.356</v>
      </c>
      <c r="I14" s="230">
        <v>543.0260000000001</v>
      </c>
      <c r="J14" s="229"/>
      <c r="K14" s="281"/>
      <c r="L14" s="229">
        <f>SUM(H14:K14)</f>
        <v>2156.382</v>
      </c>
      <c r="M14" s="405">
        <f>IF(ISERROR(F14/L14-1),"         /0",(F14/L14-1))</f>
        <v>0.6271764464737695</v>
      </c>
      <c r="N14" s="410">
        <v>4867.897999999999</v>
      </c>
      <c r="O14" s="230">
        <v>1834.699</v>
      </c>
      <c r="P14" s="229"/>
      <c r="Q14" s="281"/>
      <c r="R14" s="229">
        <f>SUM(N14:Q14)</f>
        <v>6702.597</v>
      </c>
      <c r="S14" s="425">
        <f>R14/$R$9</f>
        <v>0.06817896701016807</v>
      </c>
      <c r="T14" s="233">
        <v>3249.8959999999997</v>
      </c>
      <c r="U14" s="230">
        <v>959.3230000000001</v>
      </c>
      <c r="V14" s="229"/>
      <c r="W14" s="281"/>
      <c r="X14" s="229">
        <f>SUM(T14:W14)</f>
        <v>4209.219</v>
      </c>
      <c r="Y14" s="228">
        <f>IF(ISERROR(R14/X14-1),"         /0",IF(R14/X14&gt;5,"  *  ",(R14/X14-1)))</f>
        <v>0.5923611957467643</v>
      </c>
    </row>
    <row r="15" spans="1:25" ht="19.5" customHeight="1">
      <c r="A15" s="235" t="s">
        <v>245</v>
      </c>
      <c r="B15" s="233">
        <v>0</v>
      </c>
      <c r="C15" s="230">
        <v>0</v>
      </c>
      <c r="D15" s="229">
        <v>1209</v>
      </c>
      <c r="E15" s="281">
        <v>781.866</v>
      </c>
      <c r="F15" s="229">
        <f>SUM(B15:E15)</f>
        <v>1990.866</v>
      </c>
      <c r="G15" s="232">
        <f>F15/$F$9</f>
        <v>0.03994380204918875</v>
      </c>
      <c r="H15" s="233"/>
      <c r="I15" s="230"/>
      <c r="J15" s="229">
        <v>1104.839</v>
      </c>
      <c r="K15" s="281">
        <v>876.545</v>
      </c>
      <c r="L15" s="229">
        <f>SUM(H15:K15)</f>
        <v>1981.384</v>
      </c>
      <c r="M15" s="405">
        <f>IF(ISERROR(F15/L15-1),"         /0",(F15/L15-1))</f>
        <v>0.004785543842082074</v>
      </c>
      <c r="N15" s="410"/>
      <c r="O15" s="230"/>
      <c r="P15" s="229">
        <v>2769</v>
      </c>
      <c r="Q15" s="281">
        <v>1490.057</v>
      </c>
      <c r="R15" s="229">
        <f>SUM(N15:Q15)</f>
        <v>4259.057</v>
      </c>
      <c r="S15" s="425">
        <f>R15/$R$9</f>
        <v>0.043323223326335356</v>
      </c>
      <c r="T15" s="233"/>
      <c r="U15" s="230"/>
      <c r="V15" s="229">
        <v>1104.839</v>
      </c>
      <c r="W15" s="281">
        <v>876.545</v>
      </c>
      <c r="X15" s="229">
        <f>SUM(T15:W15)</f>
        <v>1981.384</v>
      </c>
      <c r="Y15" s="228">
        <f>IF(ISERROR(R15/X15-1),"         /0",IF(R15/X15&gt;5,"  *  ",(R15/X15-1)))</f>
        <v>1.1495363846684943</v>
      </c>
    </row>
    <row r="16" spans="1:25" ht="19.5" customHeight="1">
      <c r="A16" s="235" t="s">
        <v>238</v>
      </c>
      <c r="B16" s="233">
        <v>648.95</v>
      </c>
      <c r="C16" s="230">
        <v>888.23</v>
      </c>
      <c r="D16" s="229">
        <v>0</v>
      </c>
      <c r="E16" s="281">
        <v>0</v>
      </c>
      <c r="F16" s="229">
        <f>SUM(B16:E16)</f>
        <v>1537.18</v>
      </c>
      <c r="G16" s="232">
        <f>F16/$F$9</f>
        <v>0.03084125884613629</v>
      </c>
      <c r="H16" s="233">
        <v>99.999</v>
      </c>
      <c r="I16" s="230">
        <v>109.751</v>
      </c>
      <c r="J16" s="229"/>
      <c r="K16" s="281"/>
      <c r="L16" s="229">
        <f>SUM(H16:K16)</f>
        <v>209.75</v>
      </c>
      <c r="M16" s="405">
        <f>IF(ISERROR(F16/L16-1),"         /0",(F16/L16-1))</f>
        <v>6.328629320619786</v>
      </c>
      <c r="N16" s="410">
        <v>716.697</v>
      </c>
      <c r="O16" s="230">
        <v>1049.73</v>
      </c>
      <c r="P16" s="229"/>
      <c r="Q16" s="281"/>
      <c r="R16" s="229">
        <f>SUM(N16:Q16)</f>
        <v>1766.4270000000001</v>
      </c>
      <c r="S16" s="425">
        <f>R16/$R$9</f>
        <v>0.017968135061509762</v>
      </c>
      <c r="T16" s="233">
        <v>208.14</v>
      </c>
      <c r="U16" s="230">
        <v>192.32999999999998</v>
      </c>
      <c r="V16" s="229"/>
      <c r="W16" s="281"/>
      <c r="X16" s="229">
        <f>SUM(T16:W16)</f>
        <v>400.46999999999997</v>
      </c>
      <c r="Y16" s="228">
        <f>IF(ISERROR(R16/X16-1),"         /0",IF(R16/X16&gt;5,"  *  ",(R16/X16-1)))</f>
        <v>3.4108847104652043</v>
      </c>
    </row>
    <row r="17" spans="1:25" ht="19.5" customHeight="1">
      <c r="A17" s="235" t="s">
        <v>247</v>
      </c>
      <c r="B17" s="233">
        <v>1377.058</v>
      </c>
      <c r="C17" s="230">
        <v>134.284</v>
      </c>
      <c r="D17" s="229">
        <v>0</v>
      </c>
      <c r="E17" s="281">
        <v>0</v>
      </c>
      <c r="F17" s="229">
        <f>SUM(B17:E17)</f>
        <v>1511.342</v>
      </c>
      <c r="G17" s="232">
        <f>F17/$F$9</f>
        <v>0.030322857327728252</v>
      </c>
      <c r="H17" s="233">
        <v>1115.228</v>
      </c>
      <c r="I17" s="230">
        <v>263.383</v>
      </c>
      <c r="J17" s="229"/>
      <c r="K17" s="281">
        <v>50.477</v>
      </c>
      <c r="L17" s="229">
        <f>SUM(H17:K17)</f>
        <v>1429.0880000000002</v>
      </c>
      <c r="M17" s="405">
        <f>IF(ISERROR(F17/L17-1),"         /0",(F17/L17-1))</f>
        <v>0.05755698739335857</v>
      </c>
      <c r="N17" s="410">
        <v>2744.2320000000004</v>
      </c>
      <c r="O17" s="230">
        <v>220.04199999999997</v>
      </c>
      <c r="P17" s="229"/>
      <c r="Q17" s="281"/>
      <c r="R17" s="229">
        <f>SUM(N17:Q17)</f>
        <v>2964.2740000000003</v>
      </c>
      <c r="S17" s="425">
        <f>R17/$R$9</f>
        <v>0.030152661610879927</v>
      </c>
      <c r="T17" s="233">
        <v>2625.357</v>
      </c>
      <c r="U17" s="230">
        <v>596.843</v>
      </c>
      <c r="V17" s="229"/>
      <c r="W17" s="281">
        <v>50.477</v>
      </c>
      <c r="X17" s="229">
        <f>SUM(T17:W17)</f>
        <v>3272.6769999999997</v>
      </c>
      <c r="Y17" s="228">
        <f>IF(ISERROR(R17/X17-1),"         /0",IF(R17/X17&gt;5,"  *  ",(R17/X17-1)))</f>
        <v>-0.0942356975650207</v>
      </c>
    </row>
    <row r="18" spans="1:25" ht="19.5" customHeight="1">
      <c r="A18" s="235" t="s">
        <v>248</v>
      </c>
      <c r="B18" s="233">
        <v>0</v>
      </c>
      <c r="C18" s="230">
        <v>0</v>
      </c>
      <c r="D18" s="229">
        <v>931.357</v>
      </c>
      <c r="E18" s="281">
        <v>368.77299999999997</v>
      </c>
      <c r="F18" s="229">
        <f>SUM(B18:E18)</f>
        <v>1300.1299999999999</v>
      </c>
      <c r="G18" s="232">
        <f>F18/$F$9</f>
        <v>0.026085198781943018</v>
      </c>
      <c r="H18" s="233"/>
      <c r="I18" s="230"/>
      <c r="J18" s="229">
        <v>944.752</v>
      </c>
      <c r="K18" s="281">
        <v>330.38</v>
      </c>
      <c r="L18" s="229">
        <f>SUM(H18:K18)</f>
        <v>1275.132</v>
      </c>
      <c r="M18" s="405">
        <f>IF(ISERROR(F18/L18-1),"         /0",(F18/L18-1))</f>
        <v>0.01960424489386181</v>
      </c>
      <c r="N18" s="410"/>
      <c r="O18" s="230"/>
      <c r="P18" s="229">
        <v>2555.933</v>
      </c>
      <c r="Q18" s="281">
        <v>956.1110000000001</v>
      </c>
      <c r="R18" s="229">
        <f>SUM(N18:Q18)</f>
        <v>3512.044</v>
      </c>
      <c r="S18" s="425">
        <f>R18/$R$9</f>
        <v>0.03572459033629184</v>
      </c>
      <c r="T18" s="233"/>
      <c r="U18" s="230"/>
      <c r="V18" s="229">
        <v>1799.128</v>
      </c>
      <c r="W18" s="281">
        <v>482.46500000000003</v>
      </c>
      <c r="X18" s="229">
        <f>SUM(T18:W18)</f>
        <v>2281.593</v>
      </c>
      <c r="Y18" s="228">
        <f>IF(ISERROR(R18/X18-1),"         /0",IF(R18/X18&gt;5,"  *  ",(R18/X18-1)))</f>
        <v>0.5392946945401744</v>
      </c>
    </row>
    <row r="19" spans="1:25" ht="19.5" customHeight="1">
      <c r="A19" s="235" t="s">
        <v>250</v>
      </c>
      <c r="B19" s="233">
        <v>1127.57</v>
      </c>
      <c r="C19" s="230">
        <v>0</v>
      </c>
      <c r="D19" s="229">
        <v>0</v>
      </c>
      <c r="E19" s="281">
        <v>0</v>
      </c>
      <c r="F19" s="229">
        <f>SUM(B19:E19)</f>
        <v>1127.57</v>
      </c>
      <c r="G19" s="232">
        <f>F19/$F$9</f>
        <v>0.022623035842996846</v>
      </c>
      <c r="H19" s="233">
        <v>932.148</v>
      </c>
      <c r="I19" s="230"/>
      <c r="J19" s="229"/>
      <c r="K19" s="281"/>
      <c r="L19" s="229">
        <f>SUM(H19:K19)</f>
        <v>932.148</v>
      </c>
      <c r="M19" s="405">
        <f>IF(ISERROR(F19/L19-1),"         /0",(F19/L19-1))</f>
        <v>0.20964696593244847</v>
      </c>
      <c r="N19" s="410">
        <v>2203.575</v>
      </c>
      <c r="O19" s="230"/>
      <c r="P19" s="229"/>
      <c r="Q19" s="281"/>
      <c r="R19" s="229">
        <f>SUM(N19:Q19)</f>
        <v>2203.575</v>
      </c>
      <c r="S19" s="425">
        <f>R19/$R$9</f>
        <v>0.02241481432188614</v>
      </c>
      <c r="T19" s="233">
        <v>2182.174</v>
      </c>
      <c r="U19" s="230"/>
      <c r="V19" s="229"/>
      <c r="W19" s="281"/>
      <c r="X19" s="229">
        <f>SUM(T19:W19)</f>
        <v>2182.174</v>
      </c>
      <c r="Y19" s="228">
        <f>IF(ISERROR(R19/X19-1),"         /0",IF(R19/X19&gt;5,"  *  ",(R19/X19-1)))</f>
        <v>0.009807192277059507</v>
      </c>
    </row>
    <row r="20" spans="1:25" ht="19.5" customHeight="1">
      <c r="A20" s="235" t="s">
        <v>196</v>
      </c>
      <c r="B20" s="233">
        <v>492.03400000000005</v>
      </c>
      <c r="C20" s="230">
        <v>238.99700000000004</v>
      </c>
      <c r="D20" s="229">
        <v>0</v>
      </c>
      <c r="E20" s="281">
        <v>0</v>
      </c>
      <c r="F20" s="229">
        <f aca="true" t="shared" si="0" ref="F20:F27">SUM(B20:E20)</f>
        <v>731.0310000000001</v>
      </c>
      <c r="G20" s="232">
        <f aca="true" t="shared" si="1" ref="G20:G27">F20/$F$9</f>
        <v>0.01466706325579949</v>
      </c>
      <c r="H20" s="233">
        <v>408.466</v>
      </c>
      <c r="I20" s="230">
        <v>378.60800000000006</v>
      </c>
      <c r="J20" s="229">
        <v>0</v>
      </c>
      <c r="K20" s="281">
        <v>0</v>
      </c>
      <c r="L20" s="229">
        <f aca="true" t="shared" si="2" ref="L20:L27">SUM(H20:K20)</f>
        <v>787.0740000000001</v>
      </c>
      <c r="M20" s="405">
        <f aca="true" t="shared" si="3" ref="M20:M27">IF(ISERROR(F20/L20-1),"         /0",(F20/L20-1))</f>
        <v>-0.0712042323847567</v>
      </c>
      <c r="N20" s="410">
        <v>1023.3090000000001</v>
      </c>
      <c r="O20" s="230">
        <v>461.80800000000005</v>
      </c>
      <c r="P20" s="229">
        <v>0</v>
      </c>
      <c r="Q20" s="281">
        <v>0</v>
      </c>
      <c r="R20" s="229">
        <f aca="true" t="shared" si="4" ref="R20:R27">SUM(N20:Q20)</f>
        <v>1485.1170000000002</v>
      </c>
      <c r="S20" s="425">
        <f aca="true" t="shared" si="5" ref="S20:S27">R20/$R$9</f>
        <v>0.015106643432275546</v>
      </c>
      <c r="T20" s="233">
        <v>862.811</v>
      </c>
      <c r="U20" s="230">
        <v>668.268</v>
      </c>
      <c r="V20" s="229">
        <v>0</v>
      </c>
      <c r="W20" s="281">
        <v>0</v>
      </c>
      <c r="X20" s="229">
        <f aca="true" t="shared" si="6" ref="X20:X27">SUM(T20:W20)</f>
        <v>1531.0790000000002</v>
      </c>
      <c r="Y20" s="228">
        <f aca="true" t="shared" si="7" ref="Y20:Y27">IF(ISERROR(R20/X20-1),"         /0",IF(R20/X20&gt;5,"  *  ",(R20/X20-1)))</f>
        <v>-0.030019352365227348</v>
      </c>
    </row>
    <row r="21" spans="1:25" ht="19.5" customHeight="1">
      <c r="A21" s="235" t="s">
        <v>254</v>
      </c>
      <c r="B21" s="233">
        <v>346.287</v>
      </c>
      <c r="C21" s="230">
        <v>100.615</v>
      </c>
      <c r="D21" s="229">
        <v>0</v>
      </c>
      <c r="E21" s="281">
        <v>0</v>
      </c>
      <c r="F21" s="229">
        <f t="shared" si="0"/>
        <v>446.902</v>
      </c>
      <c r="G21" s="232">
        <f t="shared" si="1"/>
        <v>0.008966432207585319</v>
      </c>
      <c r="H21" s="233">
        <v>381.066</v>
      </c>
      <c r="I21" s="230">
        <v>113.81</v>
      </c>
      <c r="J21" s="229"/>
      <c r="K21" s="281"/>
      <c r="L21" s="229">
        <f t="shared" si="2"/>
        <v>494.876</v>
      </c>
      <c r="M21" s="405">
        <f t="shared" si="3"/>
        <v>-0.09694145604151339</v>
      </c>
      <c r="N21" s="410">
        <v>673.8009999999999</v>
      </c>
      <c r="O21" s="230">
        <v>228.428</v>
      </c>
      <c r="P21" s="229"/>
      <c r="Q21" s="281"/>
      <c r="R21" s="229">
        <f t="shared" si="4"/>
        <v>902.2289999999999</v>
      </c>
      <c r="S21" s="425">
        <f t="shared" si="5"/>
        <v>0.009177493623235429</v>
      </c>
      <c r="T21" s="233">
        <v>692.183</v>
      </c>
      <c r="U21" s="230">
        <v>215.17000000000002</v>
      </c>
      <c r="V21" s="229"/>
      <c r="W21" s="281"/>
      <c r="X21" s="229">
        <f t="shared" si="6"/>
        <v>907.3530000000001</v>
      </c>
      <c r="Y21" s="228">
        <f t="shared" si="7"/>
        <v>-0.005647195744104105</v>
      </c>
    </row>
    <row r="22" spans="1:25" ht="19.5" customHeight="1">
      <c r="A22" s="235" t="s">
        <v>246</v>
      </c>
      <c r="B22" s="233">
        <v>89.685</v>
      </c>
      <c r="C22" s="230">
        <v>289.877</v>
      </c>
      <c r="D22" s="229">
        <v>0</v>
      </c>
      <c r="E22" s="281">
        <v>0</v>
      </c>
      <c r="F22" s="229">
        <f>SUM(B22:E22)</f>
        <v>379.562</v>
      </c>
      <c r="G22" s="232">
        <f>F22/$F$9</f>
        <v>0.007615354018499579</v>
      </c>
      <c r="H22" s="233">
        <v>95.967</v>
      </c>
      <c r="I22" s="230">
        <v>422.096</v>
      </c>
      <c r="J22" s="229"/>
      <c r="K22" s="281"/>
      <c r="L22" s="229">
        <f>SUM(H22:K22)</f>
        <v>518.063</v>
      </c>
      <c r="M22" s="405">
        <f>IF(ISERROR(F22/L22-1),"         /0",(F22/L22-1))</f>
        <v>-0.2673439330737767</v>
      </c>
      <c r="N22" s="410">
        <v>180.70100000000002</v>
      </c>
      <c r="O22" s="230">
        <v>706.219</v>
      </c>
      <c r="P22" s="229"/>
      <c r="Q22" s="281"/>
      <c r="R22" s="229">
        <f>SUM(N22:Q22)</f>
        <v>886.9200000000001</v>
      </c>
      <c r="S22" s="425">
        <f>R22/$R$9</f>
        <v>0.009021770131884443</v>
      </c>
      <c r="T22" s="233">
        <v>160.594</v>
      </c>
      <c r="U22" s="230">
        <v>804.142</v>
      </c>
      <c r="V22" s="229"/>
      <c r="W22" s="281"/>
      <c r="X22" s="229">
        <f>SUM(T22:W22)</f>
        <v>964.7360000000001</v>
      </c>
      <c r="Y22" s="228">
        <f>IF(ISERROR(R22/X22-1),"         /0",IF(R22/X22&gt;5,"  *  ",(R22/X22-1)))</f>
        <v>-0.08066040865065682</v>
      </c>
    </row>
    <row r="23" spans="1:25" ht="19.5" customHeight="1">
      <c r="A23" s="235" t="s">
        <v>221</v>
      </c>
      <c r="B23" s="233">
        <v>137.649</v>
      </c>
      <c r="C23" s="230">
        <v>125.301</v>
      </c>
      <c r="D23" s="229">
        <v>0</v>
      </c>
      <c r="E23" s="281">
        <v>0</v>
      </c>
      <c r="F23" s="229">
        <f t="shared" si="0"/>
        <v>262.95</v>
      </c>
      <c r="G23" s="232">
        <f t="shared" si="1"/>
        <v>0.005275705521533937</v>
      </c>
      <c r="H23" s="233">
        <v>90.161</v>
      </c>
      <c r="I23" s="230">
        <v>99.391</v>
      </c>
      <c r="J23" s="229"/>
      <c r="K23" s="281"/>
      <c r="L23" s="229">
        <f t="shared" si="2"/>
        <v>189.55200000000002</v>
      </c>
      <c r="M23" s="405">
        <f t="shared" si="3"/>
        <v>0.3872182831096478</v>
      </c>
      <c r="N23" s="410">
        <v>242.38899999999995</v>
      </c>
      <c r="O23" s="230">
        <v>258.252</v>
      </c>
      <c r="P23" s="229"/>
      <c r="Q23" s="281"/>
      <c r="R23" s="229">
        <f t="shared" si="4"/>
        <v>500.64099999999996</v>
      </c>
      <c r="S23" s="425">
        <f t="shared" si="5"/>
        <v>0.00509253148040044</v>
      </c>
      <c r="T23" s="233">
        <v>158.989</v>
      </c>
      <c r="U23" s="230">
        <v>175.575</v>
      </c>
      <c r="V23" s="229"/>
      <c r="W23" s="281"/>
      <c r="X23" s="229">
        <f t="shared" si="6"/>
        <v>334.56399999999996</v>
      </c>
      <c r="Y23" s="228">
        <f t="shared" si="7"/>
        <v>0.49639829748568287</v>
      </c>
    </row>
    <row r="24" spans="1:25" ht="19.5" customHeight="1">
      <c r="A24" s="235" t="s">
        <v>255</v>
      </c>
      <c r="B24" s="233">
        <v>0</v>
      </c>
      <c r="C24" s="230">
        <v>0</v>
      </c>
      <c r="D24" s="229">
        <v>248.13</v>
      </c>
      <c r="E24" s="281">
        <v>0</v>
      </c>
      <c r="F24" s="229">
        <f t="shared" si="0"/>
        <v>248.13</v>
      </c>
      <c r="G24" s="232">
        <f t="shared" si="1"/>
        <v>0.004978363989572982</v>
      </c>
      <c r="H24" s="233"/>
      <c r="I24" s="230"/>
      <c r="J24" s="229"/>
      <c r="K24" s="281"/>
      <c r="L24" s="229">
        <f t="shared" si="2"/>
        <v>0</v>
      </c>
      <c r="M24" s="405" t="str">
        <f t="shared" si="3"/>
        <v>         /0</v>
      </c>
      <c r="N24" s="410"/>
      <c r="O24" s="230"/>
      <c r="P24" s="229">
        <v>428.51800000000003</v>
      </c>
      <c r="Q24" s="281"/>
      <c r="R24" s="229">
        <f t="shared" si="4"/>
        <v>428.51800000000003</v>
      </c>
      <c r="S24" s="425">
        <f t="shared" si="5"/>
        <v>0.004358894706822326</v>
      </c>
      <c r="T24" s="233"/>
      <c r="U24" s="230"/>
      <c r="V24" s="229">
        <v>145.737</v>
      </c>
      <c r="W24" s="281"/>
      <c r="X24" s="229">
        <f t="shared" si="6"/>
        <v>145.737</v>
      </c>
      <c r="Y24" s="228">
        <f t="shared" si="7"/>
        <v>1.9403514550182868</v>
      </c>
    </row>
    <row r="25" spans="1:25" ht="19.5" customHeight="1">
      <c r="A25" s="235" t="s">
        <v>256</v>
      </c>
      <c r="B25" s="233">
        <v>157.727</v>
      </c>
      <c r="C25" s="230">
        <v>0</v>
      </c>
      <c r="D25" s="229">
        <v>0</v>
      </c>
      <c r="E25" s="281">
        <v>0</v>
      </c>
      <c r="F25" s="229">
        <f>SUM(B25:E25)</f>
        <v>157.727</v>
      </c>
      <c r="G25" s="232">
        <f t="shared" si="1"/>
        <v>0.0031645605810799895</v>
      </c>
      <c r="H25" s="233">
        <v>219.383</v>
      </c>
      <c r="I25" s="230">
        <v>0</v>
      </c>
      <c r="J25" s="229"/>
      <c r="K25" s="281"/>
      <c r="L25" s="229">
        <f>SUM(H25:K25)</f>
        <v>219.383</v>
      </c>
      <c r="M25" s="405">
        <f>IF(ISERROR(F25/L25-1),"         /0",(F25/L25-1))</f>
        <v>-0.2810427426008396</v>
      </c>
      <c r="N25" s="410">
        <v>227.42700000000002</v>
      </c>
      <c r="O25" s="230">
        <v>0</v>
      </c>
      <c r="P25" s="229"/>
      <c r="Q25" s="281"/>
      <c r="R25" s="229">
        <f>SUM(N25:Q25)</f>
        <v>227.42700000000002</v>
      </c>
      <c r="S25" s="425">
        <f t="shared" si="5"/>
        <v>0.0023133925447437007</v>
      </c>
      <c r="T25" s="233">
        <v>219.383</v>
      </c>
      <c r="U25" s="230">
        <v>0</v>
      </c>
      <c r="V25" s="229"/>
      <c r="W25" s="281"/>
      <c r="X25" s="229">
        <f>SUM(T25:W25)</f>
        <v>219.383</v>
      </c>
      <c r="Y25" s="228">
        <f>IF(ISERROR(R25/X25-1),"         /0",IF(R25/X25&gt;5,"  *  ",(R25/X25-1)))</f>
        <v>0.03666646914300564</v>
      </c>
    </row>
    <row r="26" spans="1:25" ht="19.5" customHeight="1">
      <c r="A26" s="235" t="s">
        <v>257</v>
      </c>
      <c r="B26" s="233">
        <v>0</v>
      </c>
      <c r="C26" s="230">
        <v>0</v>
      </c>
      <c r="D26" s="229">
        <v>0</v>
      </c>
      <c r="E26" s="281">
        <v>153.486</v>
      </c>
      <c r="F26" s="229">
        <f t="shared" si="0"/>
        <v>153.486</v>
      </c>
      <c r="G26" s="232">
        <f t="shared" si="1"/>
        <v>0.0030794711453818514</v>
      </c>
      <c r="H26" s="233"/>
      <c r="I26" s="230"/>
      <c r="J26" s="229"/>
      <c r="K26" s="281"/>
      <c r="L26" s="229">
        <f t="shared" si="2"/>
        <v>0</v>
      </c>
      <c r="M26" s="405" t="str">
        <f t="shared" si="3"/>
        <v>         /0</v>
      </c>
      <c r="N26" s="410"/>
      <c r="O26" s="230"/>
      <c r="P26" s="229"/>
      <c r="Q26" s="281">
        <v>200.75799999999998</v>
      </c>
      <c r="R26" s="229">
        <f t="shared" si="4"/>
        <v>200.75799999999998</v>
      </c>
      <c r="S26" s="425">
        <f t="shared" si="5"/>
        <v>0.002042114878610085</v>
      </c>
      <c r="T26" s="233"/>
      <c r="U26" s="230"/>
      <c r="V26" s="229"/>
      <c r="W26" s="281"/>
      <c r="X26" s="229">
        <f t="shared" si="6"/>
        <v>0</v>
      </c>
      <c r="Y26" s="228" t="str">
        <f t="shared" si="7"/>
        <v>         /0</v>
      </c>
    </row>
    <row r="27" spans="1:25" ht="19.5" customHeight="1">
      <c r="A27" s="235" t="s">
        <v>252</v>
      </c>
      <c r="B27" s="233">
        <v>89.194</v>
      </c>
      <c r="C27" s="230">
        <v>0</v>
      </c>
      <c r="D27" s="229">
        <v>0</v>
      </c>
      <c r="E27" s="281">
        <v>0</v>
      </c>
      <c r="F27" s="229">
        <f t="shared" si="0"/>
        <v>89.194</v>
      </c>
      <c r="G27" s="232">
        <f t="shared" si="1"/>
        <v>0.0017895465993067047</v>
      </c>
      <c r="H27" s="233"/>
      <c r="I27" s="230">
        <v>45.198</v>
      </c>
      <c r="J27" s="229"/>
      <c r="K27" s="281"/>
      <c r="L27" s="229">
        <f t="shared" si="2"/>
        <v>45.198</v>
      </c>
      <c r="M27" s="405">
        <f t="shared" si="3"/>
        <v>0.9734059029160582</v>
      </c>
      <c r="N27" s="410">
        <v>159.255</v>
      </c>
      <c r="O27" s="230"/>
      <c r="P27" s="229"/>
      <c r="Q27" s="281"/>
      <c r="R27" s="229">
        <f t="shared" si="4"/>
        <v>159.255</v>
      </c>
      <c r="S27" s="425">
        <f t="shared" si="5"/>
        <v>0.001619945431778804</v>
      </c>
      <c r="T27" s="233"/>
      <c r="U27" s="230">
        <v>45.198</v>
      </c>
      <c r="V27" s="229"/>
      <c r="W27" s="281"/>
      <c r="X27" s="229">
        <f t="shared" si="6"/>
        <v>45.198</v>
      </c>
      <c r="Y27" s="228">
        <f t="shared" si="7"/>
        <v>2.5234966148944644</v>
      </c>
    </row>
    <row r="28" spans="1:25" ht="19.5" customHeight="1">
      <c r="A28" s="235" t="s">
        <v>234</v>
      </c>
      <c r="B28" s="233">
        <v>63.650000000000006</v>
      </c>
      <c r="C28" s="230">
        <v>3.549</v>
      </c>
      <c r="D28" s="229">
        <v>0</v>
      </c>
      <c r="E28" s="281">
        <v>0</v>
      </c>
      <c r="F28" s="229">
        <f>SUM(B28:E28)</f>
        <v>67.19900000000001</v>
      </c>
      <c r="G28" s="232">
        <f>F28/$F$9</f>
        <v>0.001348249231190565</v>
      </c>
      <c r="H28" s="233">
        <v>32.737</v>
      </c>
      <c r="I28" s="230">
        <v>1.581</v>
      </c>
      <c r="J28" s="229"/>
      <c r="K28" s="281"/>
      <c r="L28" s="229">
        <f>SUM(H28:K28)</f>
        <v>34.318000000000005</v>
      </c>
      <c r="M28" s="405">
        <f>IF(ISERROR(F28/L28-1),"         /0",(F28/L28-1))</f>
        <v>0.9581269304738038</v>
      </c>
      <c r="N28" s="410">
        <v>114.789</v>
      </c>
      <c r="O28" s="230">
        <v>5.879</v>
      </c>
      <c r="P28" s="229"/>
      <c r="Q28" s="281"/>
      <c r="R28" s="229">
        <f>SUM(N28:Q28)</f>
        <v>120.668</v>
      </c>
      <c r="S28" s="425">
        <f>R28/$R$9</f>
        <v>0.001227437602347711</v>
      </c>
      <c r="T28" s="233">
        <v>73.078</v>
      </c>
      <c r="U28" s="230">
        <v>1.8449999999999998</v>
      </c>
      <c r="V28" s="229"/>
      <c r="W28" s="281"/>
      <c r="X28" s="229">
        <f>SUM(T28:W28)</f>
        <v>74.923</v>
      </c>
      <c r="Y28" s="228">
        <f>IF(ISERROR(R28/X28-1),"         /0",IF(R28/X28&gt;5,"  *  ",(R28/X28-1)))</f>
        <v>0.6105601751131162</v>
      </c>
    </row>
    <row r="29" spans="1:25" ht="19.5" customHeight="1">
      <c r="A29" s="235" t="s">
        <v>225</v>
      </c>
      <c r="B29" s="233">
        <v>20.02</v>
      </c>
      <c r="C29" s="230">
        <v>33.572</v>
      </c>
      <c r="D29" s="229">
        <v>0</v>
      </c>
      <c r="E29" s="281">
        <v>0</v>
      </c>
      <c r="F29" s="229">
        <f>SUM(B29:E29)</f>
        <v>53.592</v>
      </c>
      <c r="G29" s="232">
        <f>F29/$F$9</f>
        <v>0.0010752447625405847</v>
      </c>
      <c r="H29" s="233"/>
      <c r="I29" s="230"/>
      <c r="J29" s="229"/>
      <c r="K29" s="281"/>
      <c r="L29" s="229">
        <f>SUM(H29:K29)</f>
        <v>0</v>
      </c>
      <c r="M29" s="405" t="str">
        <f>IF(ISERROR(F29/L29-1),"         /0",(F29/L29-1))</f>
        <v>         /0</v>
      </c>
      <c r="N29" s="410">
        <v>31.206999999999997</v>
      </c>
      <c r="O29" s="230">
        <v>54.559000000000005</v>
      </c>
      <c r="P29" s="229"/>
      <c r="Q29" s="281"/>
      <c r="R29" s="229">
        <f>SUM(N29:Q29)</f>
        <v>85.766</v>
      </c>
      <c r="S29" s="425">
        <f>R29/$R$9</f>
        <v>0.0008724136755639754</v>
      </c>
      <c r="T29" s="233"/>
      <c r="U29" s="230"/>
      <c r="V29" s="229"/>
      <c r="W29" s="281"/>
      <c r="X29" s="229">
        <f>SUM(T29:W29)</f>
        <v>0</v>
      </c>
      <c r="Y29" s="228" t="str">
        <f>IF(ISERROR(R29/X29-1),"         /0",IF(R29/X29&gt;5,"  *  ",(R29/X29-1)))</f>
        <v>         /0</v>
      </c>
    </row>
    <row r="30" spans="1:25" ht="19.5" customHeight="1" thickBot="1">
      <c r="A30" s="235" t="s">
        <v>211</v>
      </c>
      <c r="B30" s="233">
        <v>48.373</v>
      </c>
      <c r="C30" s="230">
        <v>0</v>
      </c>
      <c r="D30" s="229">
        <v>0.105</v>
      </c>
      <c r="E30" s="281">
        <v>0</v>
      </c>
      <c r="F30" s="229">
        <f>SUM(B30:E30)</f>
        <v>48.477999999999994</v>
      </c>
      <c r="G30" s="232">
        <f>F30/$F$9</f>
        <v>0.0009726398641297667</v>
      </c>
      <c r="H30" s="233">
        <v>81.988</v>
      </c>
      <c r="I30" s="230">
        <v>72.76599999999999</v>
      </c>
      <c r="J30" s="229">
        <v>8.5</v>
      </c>
      <c r="K30" s="281">
        <v>14.150000000000002</v>
      </c>
      <c r="L30" s="229">
        <f>SUM(H30:K30)</f>
        <v>177.404</v>
      </c>
      <c r="M30" s="405">
        <f>IF(ISERROR(F30/L30-1),"         /0",(F30/L30-1))</f>
        <v>-0.7267367139410611</v>
      </c>
      <c r="N30" s="410">
        <v>92.89</v>
      </c>
      <c r="O30" s="230">
        <v>0</v>
      </c>
      <c r="P30" s="229">
        <v>0.105</v>
      </c>
      <c r="Q30" s="281">
        <v>0.05</v>
      </c>
      <c r="R30" s="229">
        <f>SUM(N30:Q30)</f>
        <v>93.045</v>
      </c>
      <c r="S30" s="425">
        <f>R30/$R$9</f>
        <v>0.0009464558268177377</v>
      </c>
      <c r="T30" s="233">
        <v>165.024</v>
      </c>
      <c r="U30" s="230">
        <v>109.52799999999999</v>
      </c>
      <c r="V30" s="229">
        <v>54.59999999999999</v>
      </c>
      <c r="W30" s="281">
        <v>51.449999999999996</v>
      </c>
      <c r="X30" s="229">
        <f>SUM(T30:W30)</f>
        <v>380.602</v>
      </c>
      <c r="Y30" s="228">
        <f>IF(ISERROR(R30/X30-1),"         /0",IF(R30/X30&gt;5,"  *  ",(R30/X30-1)))</f>
        <v>-0.7555320255805277</v>
      </c>
    </row>
    <row r="31" spans="1:25" s="236" customFormat="1" ht="19.5" customHeight="1">
      <c r="A31" s="243" t="s">
        <v>60</v>
      </c>
      <c r="B31" s="240">
        <f>SUM(B32:B49)</f>
        <v>3357.3910000000005</v>
      </c>
      <c r="C31" s="239">
        <f>SUM(C32:C49)</f>
        <v>4107.4439999999995</v>
      </c>
      <c r="D31" s="238">
        <f>SUM(D32:D49)</f>
        <v>83.304</v>
      </c>
      <c r="E31" s="310">
        <f>SUM(E32:E49)</f>
        <v>557.4849999999999</v>
      </c>
      <c r="F31" s="238">
        <f>SUM(B31:E31)</f>
        <v>8105.624</v>
      </c>
      <c r="G31" s="241">
        <f>F31/$F$9</f>
        <v>0.16262743978808897</v>
      </c>
      <c r="H31" s="240">
        <f>SUM(H32:H49)</f>
        <v>3112.2299999999996</v>
      </c>
      <c r="I31" s="239">
        <f>SUM(I32:I49)</f>
        <v>5107.0329999999985</v>
      </c>
      <c r="J31" s="238">
        <f>SUM(J32:J49)</f>
        <v>0.091</v>
      </c>
      <c r="K31" s="310">
        <f>SUM(K32:K49)</f>
        <v>215.09499999999997</v>
      </c>
      <c r="L31" s="238">
        <f>SUM(H31:K31)</f>
        <v>8434.448999999999</v>
      </c>
      <c r="M31" s="404">
        <f>IF(ISERROR(F31/L31-1),"         /0",(F31/L31-1))</f>
        <v>-0.03898594917107201</v>
      </c>
      <c r="N31" s="409">
        <f>SUM(N32:N49)</f>
        <v>6402.482</v>
      </c>
      <c r="O31" s="239">
        <f>SUM(O32:O49)</f>
        <v>9197.134000000002</v>
      </c>
      <c r="P31" s="238">
        <f>SUM(P32:P49)</f>
        <v>159.148</v>
      </c>
      <c r="Q31" s="310">
        <f>SUM(Q32:Q49)</f>
        <v>1038.699</v>
      </c>
      <c r="R31" s="238">
        <f>SUM(N31:Q31)</f>
        <v>16797.463</v>
      </c>
      <c r="S31" s="424">
        <f>R31/$R$9</f>
        <v>0.17086417037030852</v>
      </c>
      <c r="T31" s="240">
        <f>SUM(T32:T49)</f>
        <v>5766.219999999999</v>
      </c>
      <c r="U31" s="239">
        <f>SUM(U32:U49)</f>
        <v>8848.755000000001</v>
      </c>
      <c r="V31" s="238">
        <f>SUM(V32:V49)</f>
        <v>0.091</v>
      </c>
      <c r="W31" s="310">
        <f>SUM(W32:W49)</f>
        <v>500.81299999999993</v>
      </c>
      <c r="X31" s="238">
        <f>SUM(T31:W31)</f>
        <v>15115.879</v>
      </c>
      <c r="Y31" s="237">
        <f>IF(ISERROR(R31/X31-1),"         /0",IF(R31/X31&gt;5,"  *  ",(R31/X31-1)))</f>
        <v>0.11124619348964093</v>
      </c>
    </row>
    <row r="32" spans="1:25" ht="19.5" customHeight="1">
      <c r="A32" s="250" t="s">
        <v>196</v>
      </c>
      <c r="B32" s="247">
        <v>1303.207</v>
      </c>
      <c r="C32" s="245">
        <v>864.71</v>
      </c>
      <c r="D32" s="246">
        <v>0</v>
      </c>
      <c r="E32" s="293">
        <v>0</v>
      </c>
      <c r="F32" s="246">
        <f>SUM(B32:E32)</f>
        <v>2167.9170000000004</v>
      </c>
      <c r="G32" s="248">
        <f>F32/$F$9</f>
        <v>0.04349607030662594</v>
      </c>
      <c r="H32" s="247">
        <v>1017.002</v>
      </c>
      <c r="I32" s="245">
        <v>750.481</v>
      </c>
      <c r="J32" s="246">
        <v>0</v>
      </c>
      <c r="K32" s="245"/>
      <c r="L32" s="246">
        <f>SUM(H32:K32)</f>
        <v>1767.483</v>
      </c>
      <c r="M32" s="406">
        <f>IF(ISERROR(F32/L32-1),"         /0",(F32/L32-1))</f>
        <v>0.22655606871466394</v>
      </c>
      <c r="N32" s="411">
        <v>2411.6939999999995</v>
      </c>
      <c r="O32" s="245">
        <v>1624.4810000000002</v>
      </c>
      <c r="P32" s="246">
        <v>0</v>
      </c>
      <c r="Q32" s="245">
        <v>0</v>
      </c>
      <c r="R32" s="246">
        <f>SUM(N32:Q32)</f>
        <v>4036.1749999999997</v>
      </c>
      <c r="S32" s="426">
        <f>R32/$R$9</f>
        <v>0.04105606262352713</v>
      </c>
      <c r="T32" s="247">
        <v>1770.7839999999999</v>
      </c>
      <c r="U32" s="245">
        <v>1312.223</v>
      </c>
      <c r="V32" s="246">
        <v>0</v>
      </c>
      <c r="W32" s="293"/>
      <c r="X32" s="246">
        <f>SUM(T32:W32)</f>
        <v>3083.0069999999996</v>
      </c>
      <c r="Y32" s="244">
        <f>IF(ISERROR(R32/X32-1),"         /0",IF(R32/X32&gt;5,"  *  ",(R32/X32-1)))</f>
        <v>0.30916828927083206</v>
      </c>
    </row>
    <row r="33" spans="1:25" ht="19.5" customHeight="1">
      <c r="A33" s="250" t="s">
        <v>218</v>
      </c>
      <c r="B33" s="247">
        <v>905.3850000000001</v>
      </c>
      <c r="C33" s="245">
        <v>901.939</v>
      </c>
      <c r="D33" s="246">
        <v>0</v>
      </c>
      <c r="E33" s="293">
        <v>0</v>
      </c>
      <c r="F33" s="246">
        <f>SUM(B33:E33)</f>
        <v>1807.324</v>
      </c>
      <c r="G33" s="248">
        <f>F33/$F$9</f>
        <v>0.03626130141091767</v>
      </c>
      <c r="H33" s="247">
        <v>1026.172</v>
      </c>
      <c r="I33" s="245">
        <v>1315.104</v>
      </c>
      <c r="J33" s="246"/>
      <c r="K33" s="245"/>
      <c r="L33" s="246">
        <f>SUM(H33:K33)</f>
        <v>2341.276</v>
      </c>
      <c r="M33" s="406">
        <f>IF(ISERROR(F33/L33-1),"         /0",(F33/L33-1))</f>
        <v>-0.22806025432285637</v>
      </c>
      <c r="N33" s="411">
        <v>1603.4889999999998</v>
      </c>
      <c r="O33" s="245">
        <v>1982.2730000000001</v>
      </c>
      <c r="P33" s="246"/>
      <c r="Q33" s="245"/>
      <c r="R33" s="246">
        <f>SUM(N33:Q33)</f>
        <v>3585.7619999999997</v>
      </c>
      <c r="S33" s="426">
        <f>R33/$R$9</f>
        <v>0.03647445148564269</v>
      </c>
      <c r="T33" s="247">
        <v>2080.586</v>
      </c>
      <c r="U33" s="245">
        <v>2363.737</v>
      </c>
      <c r="V33" s="246"/>
      <c r="W33" s="245"/>
      <c r="X33" s="246">
        <f>SUM(T33:W33)</f>
        <v>4444.323</v>
      </c>
      <c r="Y33" s="244">
        <f>IF(ISERROR(R33/X33-1),"         /0",IF(R33/X33&gt;5,"  *  ",(R33/X33-1)))</f>
        <v>-0.1931815036845883</v>
      </c>
    </row>
    <row r="34" spans="1:25" ht="19.5" customHeight="1">
      <c r="A34" s="250" t="s">
        <v>219</v>
      </c>
      <c r="B34" s="247">
        <v>16.3</v>
      </c>
      <c r="C34" s="245">
        <v>741.446</v>
      </c>
      <c r="D34" s="246">
        <v>0</v>
      </c>
      <c r="E34" s="293">
        <v>0</v>
      </c>
      <c r="F34" s="246">
        <f>SUM(B34:E34)</f>
        <v>757.746</v>
      </c>
      <c r="G34" s="248">
        <f>F34/$F$9</f>
        <v>0.015203060491044893</v>
      </c>
      <c r="H34" s="247"/>
      <c r="I34" s="245">
        <v>1326.378</v>
      </c>
      <c r="J34" s="246"/>
      <c r="K34" s="245"/>
      <c r="L34" s="246">
        <f>SUM(H34:K34)</f>
        <v>1326.378</v>
      </c>
      <c r="M34" s="406">
        <f>IF(ISERROR(F34/L34-1),"         /0",(F34/L34-1))</f>
        <v>-0.4287103676327563</v>
      </c>
      <c r="N34" s="411">
        <v>16.3</v>
      </c>
      <c r="O34" s="245">
        <v>2195.6839999999997</v>
      </c>
      <c r="P34" s="246"/>
      <c r="Q34" s="245"/>
      <c r="R34" s="246">
        <f>SUM(N34:Q34)</f>
        <v>2211.984</v>
      </c>
      <c r="S34" s="426">
        <f>R34/$R$9</f>
        <v>0.0225003508584836</v>
      </c>
      <c r="T34" s="247">
        <v>8.034</v>
      </c>
      <c r="U34" s="245">
        <v>2164.8630000000003</v>
      </c>
      <c r="V34" s="246"/>
      <c r="W34" s="245"/>
      <c r="X34" s="246">
        <f>SUM(T34:W34)</f>
        <v>2172.8970000000004</v>
      </c>
      <c r="Y34" s="244">
        <f>IF(ISERROR(R34/X34-1),"         /0",IF(R34/X34&gt;5,"  *  ",(R34/X34-1)))</f>
        <v>0.01798842743121254</v>
      </c>
    </row>
    <row r="35" spans="1:25" ht="19.5" customHeight="1">
      <c r="A35" s="250" t="s">
        <v>230</v>
      </c>
      <c r="B35" s="247">
        <v>199.64</v>
      </c>
      <c r="C35" s="245">
        <v>393.655</v>
      </c>
      <c r="D35" s="246">
        <v>0</v>
      </c>
      <c r="E35" s="293">
        <v>0</v>
      </c>
      <c r="F35" s="246">
        <f aca="true" t="shared" si="8" ref="F35:F41">SUM(B35:E35)</f>
        <v>593.295</v>
      </c>
      <c r="G35" s="248">
        <f aca="true" t="shared" si="9" ref="G35:G41">F35/$F$9</f>
        <v>0.011903592726368043</v>
      </c>
      <c r="H35" s="247">
        <v>128.678</v>
      </c>
      <c r="I35" s="245">
        <v>201.819</v>
      </c>
      <c r="J35" s="246"/>
      <c r="K35" s="245"/>
      <c r="L35" s="246">
        <f aca="true" t="shared" si="10" ref="L35:L41">SUM(H35:K35)</f>
        <v>330.49699999999996</v>
      </c>
      <c r="M35" s="406">
        <f aca="true" t="shared" si="11" ref="M35:M41">IF(ISERROR(F35/L35-1),"         /0",(F35/L35-1))</f>
        <v>0.7951600165810886</v>
      </c>
      <c r="N35" s="411">
        <v>398.553</v>
      </c>
      <c r="O35" s="245">
        <v>848.476</v>
      </c>
      <c r="P35" s="246"/>
      <c r="Q35" s="245"/>
      <c r="R35" s="246">
        <f aca="true" t="shared" si="12" ref="R35:R41">SUM(N35:Q35)</f>
        <v>1247.029</v>
      </c>
      <c r="S35" s="426">
        <f aca="true" t="shared" si="13" ref="S35:S41">R35/$R$9</f>
        <v>0.012684806956426422</v>
      </c>
      <c r="T35" s="247">
        <v>206.083</v>
      </c>
      <c r="U35" s="245">
        <v>328.028</v>
      </c>
      <c r="V35" s="246"/>
      <c r="W35" s="245"/>
      <c r="X35" s="246">
        <f aca="true" t="shared" si="14" ref="X35:X41">SUM(T35:W35)</f>
        <v>534.111</v>
      </c>
      <c r="Y35" s="244">
        <f aca="true" t="shared" si="15" ref="Y35:Y41">IF(ISERROR(R35/X35-1),"         /0",IF(R35/X35&gt;5,"  *  ",(R35/X35-1)))</f>
        <v>1.3347749812304932</v>
      </c>
    </row>
    <row r="36" spans="1:25" ht="19.5" customHeight="1">
      <c r="A36" s="250" t="s">
        <v>249</v>
      </c>
      <c r="B36" s="247">
        <v>311.611</v>
      </c>
      <c r="C36" s="245">
        <v>118.464</v>
      </c>
      <c r="D36" s="246">
        <v>0</v>
      </c>
      <c r="E36" s="293">
        <v>0</v>
      </c>
      <c r="F36" s="246">
        <f t="shared" si="8"/>
        <v>430.075</v>
      </c>
      <c r="G36" s="248">
        <f t="shared" si="9"/>
        <v>0.008628823168563254</v>
      </c>
      <c r="H36" s="247">
        <v>356.799</v>
      </c>
      <c r="I36" s="245">
        <v>116.409</v>
      </c>
      <c r="J36" s="246"/>
      <c r="K36" s="245"/>
      <c r="L36" s="246">
        <f t="shared" si="10"/>
        <v>473.20799999999997</v>
      </c>
      <c r="M36" s="406">
        <f t="shared" si="11"/>
        <v>-0.09115019188179407</v>
      </c>
      <c r="N36" s="411">
        <v>475.42499999999995</v>
      </c>
      <c r="O36" s="245">
        <v>251.687</v>
      </c>
      <c r="P36" s="246"/>
      <c r="Q36" s="245"/>
      <c r="R36" s="246">
        <f t="shared" si="12"/>
        <v>727.112</v>
      </c>
      <c r="S36" s="426">
        <f t="shared" si="13"/>
        <v>0.007396199571702926</v>
      </c>
      <c r="T36" s="247">
        <v>596.5029999999999</v>
      </c>
      <c r="U36" s="245">
        <v>224.536</v>
      </c>
      <c r="V36" s="246"/>
      <c r="W36" s="245"/>
      <c r="X36" s="246">
        <f t="shared" si="14"/>
        <v>821.039</v>
      </c>
      <c r="Y36" s="244">
        <f t="shared" si="15"/>
        <v>-0.11440016856690127</v>
      </c>
    </row>
    <row r="37" spans="1:25" ht="19.5" customHeight="1">
      <c r="A37" s="250" t="s">
        <v>223</v>
      </c>
      <c r="B37" s="247">
        <v>218.358</v>
      </c>
      <c r="C37" s="245">
        <v>162.37900000000002</v>
      </c>
      <c r="D37" s="246">
        <v>0</v>
      </c>
      <c r="E37" s="293">
        <v>0</v>
      </c>
      <c r="F37" s="246">
        <f t="shared" si="8"/>
        <v>380.737</v>
      </c>
      <c r="G37" s="248">
        <f t="shared" si="9"/>
        <v>0.0076389286676260375</v>
      </c>
      <c r="H37" s="247">
        <v>70.048</v>
      </c>
      <c r="I37" s="245">
        <v>50.194</v>
      </c>
      <c r="J37" s="246">
        <v>0</v>
      </c>
      <c r="K37" s="245">
        <v>0</v>
      </c>
      <c r="L37" s="246">
        <f t="shared" si="10"/>
        <v>120.242</v>
      </c>
      <c r="M37" s="406">
        <f t="shared" si="11"/>
        <v>2.166422714193044</v>
      </c>
      <c r="N37" s="411">
        <v>661.979</v>
      </c>
      <c r="O37" s="245">
        <v>426.136</v>
      </c>
      <c r="P37" s="246"/>
      <c r="Q37" s="245"/>
      <c r="R37" s="246">
        <f t="shared" si="12"/>
        <v>1088.115</v>
      </c>
      <c r="S37" s="426">
        <f t="shared" si="13"/>
        <v>0.011068330184295583</v>
      </c>
      <c r="T37" s="247">
        <v>151.534</v>
      </c>
      <c r="U37" s="245">
        <v>104.21300000000001</v>
      </c>
      <c r="V37" s="246">
        <v>0</v>
      </c>
      <c r="W37" s="245">
        <v>0</v>
      </c>
      <c r="X37" s="246">
        <f t="shared" si="14"/>
        <v>255.747</v>
      </c>
      <c r="Y37" s="244">
        <f t="shared" si="15"/>
        <v>3.2546540135368156</v>
      </c>
    </row>
    <row r="38" spans="1:25" ht="19.5" customHeight="1">
      <c r="A38" s="250" t="s">
        <v>213</v>
      </c>
      <c r="B38" s="247">
        <v>139.357</v>
      </c>
      <c r="C38" s="245">
        <v>222.89499999999998</v>
      </c>
      <c r="D38" s="246">
        <v>0</v>
      </c>
      <c r="E38" s="293">
        <v>0</v>
      </c>
      <c r="F38" s="246">
        <f t="shared" si="8"/>
        <v>362.25199999999995</v>
      </c>
      <c r="G38" s="248">
        <f t="shared" si="9"/>
        <v>0.007268054293921702</v>
      </c>
      <c r="H38" s="247">
        <v>266.041</v>
      </c>
      <c r="I38" s="245">
        <v>315.32099999999997</v>
      </c>
      <c r="J38" s="246"/>
      <c r="K38" s="245"/>
      <c r="L38" s="246">
        <f t="shared" si="10"/>
        <v>581.362</v>
      </c>
      <c r="M38" s="406">
        <f t="shared" si="11"/>
        <v>-0.37689081845734673</v>
      </c>
      <c r="N38" s="411">
        <v>308.79</v>
      </c>
      <c r="O38" s="245">
        <v>378.01399999999995</v>
      </c>
      <c r="P38" s="246"/>
      <c r="Q38" s="245"/>
      <c r="R38" s="246">
        <f t="shared" si="12"/>
        <v>686.804</v>
      </c>
      <c r="S38" s="426">
        <f t="shared" si="13"/>
        <v>0.006986185691673163</v>
      </c>
      <c r="T38" s="247">
        <v>430.616</v>
      </c>
      <c r="U38" s="245">
        <v>448.026</v>
      </c>
      <c r="V38" s="246"/>
      <c r="W38" s="245"/>
      <c r="X38" s="246">
        <f t="shared" si="14"/>
        <v>878.642</v>
      </c>
      <c r="Y38" s="244">
        <f t="shared" si="15"/>
        <v>-0.21833465734622304</v>
      </c>
    </row>
    <row r="39" spans="1:25" ht="19.5" customHeight="1">
      <c r="A39" s="250" t="s">
        <v>247</v>
      </c>
      <c r="B39" s="247">
        <v>0</v>
      </c>
      <c r="C39" s="245">
        <v>0</v>
      </c>
      <c r="D39" s="246">
        <v>44.991</v>
      </c>
      <c r="E39" s="293">
        <v>264.23699999999997</v>
      </c>
      <c r="F39" s="246">
        <f t="shared" si="8"/>
        <v>309.22799999999995</v>
      </c>
      <c r="G39" s="248">
        <f t="shared" si="9"/>
        <v>0.006204205617086503</v>
      </c>
      <c r="H39" s="247"/>
      <c r="I39" s="245"/>
      <c r="J39" s="246"/>
      <c r="K39" s="245">
        <v>81.65299999999999</v>
      </c>
      <c r="L39" s="246">
        <f t="shared" si="10"/>
        <v>81.65299999999999</v>
      </c>
      <c r="M39" s="406">
        <f t="shared" si="11"/>
        <v>2.7870990655579093</v>
      </c>
      <c r="N39" s="411"/>
      <c r="O39" s="245"/>
      <c r="P39" s="246">
        <v>44.991</v>
      </c>
      <c r="Q39" s="245">
        <v>367.564</v>
      </c>
      <c r="R39" s="246">
        <f t="shared" si="12"/>
        <v>412.555</v>
      </c>
      <c r="S39" s="426">
        <f t="shared" si="13"/>
        <v>0.004196518712803393</v>
      </c>
      <c r="T39" s="247"/>
      <c r="U39" s="245"/>
      <c r="V39" s="246"/>
      <c r="W39" s="245">
        <v>331.80799999999994</v>
      </c>
      <c r="X39" s="246">
        <f t="shared" si="14"/>
        <v>331.80799999999994</v>
      </c>
      <c r="Y39" s="244">
        <f t="shared" si="15"/>
        <v>0.24335459060661613</v>
      </c>
    </row>
    <row r="40" spans="1:25" ht="19.5" customHeight="1">
      <c r="A40" s="250" t="s">
        <v>220</v>
      </c>
      <c r="B40" s="247">
        <v>75.61099999999999</v>
      </c>
      <c r="C40" s="245">
        <v>226.996</v>
      </c>
      <c r="D40" s="246">
        <v>0</v>
      </c>
      <c r="E40" s="293">
        <v>0</v>
      </c>
      <c r="F40" s="246">
        <f t="shared" si="8"/>
        <v>302.60699999999997</v>
      </c>
      <c r="G40" s="248">
        <f t="shared" si="9"/>
        <v>0.006071364977200303</v>
      </c>
      <c r="H40" s="247">
        <v>91.66499999999999</v>
      </c>
      <c r="I40" s="245">
        <v>188.385</v>
      </c>
      <c r="J40" s="246"/>
      <c r="K40" s="245"/>
      <c r="L40" s="246">
        <f t="shared" si="10"/>
        <v>280.04999999999995</v>
      </c>
      <c r="M40" s="406">
        <f t="shared" si="11"/>
        <v>0.08054633101231934</v>
      </c>
      <c r="N40" s="411">
        <v>141.517</v>
      </c>
      <c r="O40" s="245">
        <v>492.67800000000005</v>
      </c>
      <c r="P40" s="246"/>
      <c r="Q40" s="245"/>
      <c r="R40" s="246">
        <f t="shared" si="12"/>
        <v>634.195</v>
      </c>
      <c r="S40" s="426">
        <f t="shared" si="13"/>
        <v>0.00645104576375598</v>
      </c>
      <c r="T40" s="247">
        <v>190.857</v>
      </c>
      <c r="U40" s="245">
        <v>360.862</v>
      </c>
      <c r="V40" s="246"/>
      <c r="W40" s="245"/>
      <c r="X40" s="246">
        <f t="shared" si="14"/>
        <v>551.719</v>
      </c>
      <c r="Y40" s="244">
        <f t="shared" si="15"/>
        <v>0.14948914211763586</v>
      </c>
    </row>
    <row r="41" spans="1:25" ht="19.5" customHeight="1">
      <c r="A41" s="250" t="s">
        <v>243</v>
      </c>
      <c r="B41" s="247">
        <v>0</v>
      </c>
      <c r="C41" s="245">
        <v>0</v>
      </c>
      <c r="D41" s="246">
        <v>0</v>
      </c>
      <c r="E41" s="293">
        <v>168.582</v>
      </c>
      <c r="F41" s="246">
        <f t="shared" si="8"/>
        <v>168.582</v>
      </c>
      <c r="G41" s="248">
        <f t="shared" si="9"/>
        <v>0.003382350211946127</v>
      </c>
      <c r="H41" s="247"/>
      <c r="I41" s="245"/>
      <c r="J41" s="246"/>
      <c r="K41" s="245">
        <v>85.97399999999999</v>
      </c>
      <c r="L41" s="246">
        <f t="shared" si="10"/>
        <v>85.97399999999999</v>
      </c>
      <c r="M41" s="406">
        <f t="shared" si="11"/>
        <v>0.960848628655175</v>
      </c>
      <c r="N41" s="411"/>
      <c r="O41" s="245"/>
      <c r="P41" s="246">
        <v>9.412</v>
      </c>
      <c r="Q41" s="245">
        <v>205.785</v>
      </c>
      <c r="R41" s="246">
        <f t="shared" si="12"/>
        <v>215.197</v>
      </c>
      <c r="S41" s="426">
        <f t="shared" si="13"/>
        <v>0.002188988710448672</v>
      </c>
      <c r="T41" s="247"/>
      <c r="U41" s="245"/>
      <c r="V41" s="246"/>
      <c r="W41" s="245">
        <v>121.53699999999999</v>
      </c>
      <c r="X41" s="246">
        <f t="shared" si="14"/>
        <v>121.53699999999999</v>
      </c>
      <c r="Y41" s="244">
        <f t="shared" si="15"/>
        <v>0.7706295202284079</v>
      </c>
    </row>
    <row r="42" spans="1:25" ht="19.5" customHeight="1">
      <c r="A42" s="250" t="s">
        <v>244</v>
      </c>
      <c r="B42" s="247">
        <v>0</v>
      </c>
      <c r="C42" s="245">
        <v>142.033</v>
      </c>
      <c r="D42" s="246">
        <v>0</v>
      </c>
      <c r="E42" s="293">
        <v>0</v>
      </c>
      <c r="F42" s="246">
        <f>SUM(B42:E42)</f>
        <v>142.033</v>
      </c>
      <c r="G42" s="248">
        <f>F42/$F$9</f>
        <v>0.0028496835228751837</v>
      </c>
      <c r="H42" s="247"/>
      <c r="I42" s="245">
        <v>345.419</v>
      </c>
      <c r="J42" s="246"/>
      <c r="K42" s="245"/>
      <c r="L42" s="246">
        <f>SUM(H42:K42)</f>
        <v>345.419</v>
      </c>
      <c r="M42" s="406">
        <f>IF(ISERROR(F42/L42-1),"         /0",(F42/L42-1))</f>
        <v>-0.5888095327703455</v>
      </c>
      <c r="N42" s="411"/>
      <c r="O42" s="245">
        <v>379.269</v>
      </c>
      <c r="P42" s="246"/>
      <c r="Q42" s="245"/>
      <c r="R42" s="246">
        <f>SUM(N42:Q42)</f>
        <v>379.269</v>
      </c>
      <c r="S42" s="426">
        <f>R42/$R$9</f>
        <v>0.0038579327742633836</v>
      </c>
      <c r="T42" s="247"/>
      <c r="U42" s="245">
        <v>551.163</v>
      </c>
      <c r="V42" s="246"/>
      <c r="W42" s="245"/>
      <c r="X42" s="246">
        <f>SUM(T42:W42)</f>
        <v>551.163</v>
      </c>
      <c r="Y42" s="244">
        <f>IF(ISERROR(R42/X42-1),"         /0",IF(R42/X42&gt;5,"  *  ",(R42/X42-1)))</f>
        <v>-0.3118750714398463</v>
      </c>
    </row>
    <row r="43" spans="1:25" ht="19.5" customHeight="1">
      <c r="A43" s="250" t="s">
        <v>246</v>
      </c>
      <c r="B43" s="247">
        <v>0</v>
      </c>
      <c r="C43" s="245">
        <v>133.218</v>
      </c>
      <c r="D43" s="246">
        <v>0</v>
      </c>
      <c r="E43" s="293">
        <v>0</v>
      </c>
      <c r="F43" s="246">
        <f>SUM(B43:E43)</f>
        <v>133.218</v>
      </c>
      <c r="G43" s="248">
        <f>F43/$F$9</f>
        <v>0.0026728234955988132</v>
      </c>
      <c r="H43" s="247">
        <v>0</v>
      </c>
      <c r="I43" s="245">
        <v>204.10600000000002</v>
      </c>
      <c r="J43" s="246"/>
      <c r="K43" s="245"/>
      <c r="L43" s="246">
        <f>SUM(H43:K43)</f>
        <v>204.10600000000002</v>
      </c>
      <c r="M43" s="406">
        <f>IF(ISERROR(F43/L43-1),"         /0",(F43/L43-1))</f>
        <v>-0.3473097312180927</v>
      </c>
      <c r="N43" s="411">
        <v>0</v>
      </c>
      <c r="O43" s="245">
        <v>318.252</v>
      </c>
      <c r="P43" s="246"/>
      <c r="Q43" s="245"/>
      <c r="R43" s="246">
        <f>SUM(N43:Q43)</f>
        <v>318.252</v>
      </c>
      <c r="S43" s="426">
        <f>R43/$R$9</f>
        <v>0.0032372664817711715</v>
      </c>
      <c r="T43" s="247">
        <v>0</v>
      </c>
      <c r="U43" s="245">
        <v>453.216</v>
      </c>
      <c r="V43" s="246"/>
      <c r="W43" s="245"/>
      <c r="X43" s="246">
        <f>SUM(T43:W43)</f>
        <v>453.216</v>
      </c>
      <c r="Y43" s="244">
        <f>IF(ISERROR(R43/X43-1),"         /0",IF(R43/X43&gt;5,"  *  ",(R43/X43-1)))</f>
        <v>-0.29779178140224527</v>
      </c>
    </row>
    <row r="44" spans="1:25" ht="19.5" customHeight="1">
      <c r="A44" s="250" t="s">
        <v>212</v>
      </c>
      <c r="B44" s="247">
        <v>60.202</v>
      </c>
      <c r="C44" s="245">
        <v>61.444</v>
      </c>
      <c r="D44" s="246">
        <v>0</v>
      </c>
      <c r="E44" s="293">
        <v>0</v>
      </c>
      <c r="F44" s="246">
        <f>SUM(B44:E44)</f>
        <v>121.646</v>
      </c>
      <c r="G44" s="248">
        <f>F44/$F$9</f>
        <v>0.0024406483128827433</v>
      </c>
      <c r="H44" s="247">
        <v>39.72</v>
      </c>
      <c r="I44" s="245">
        <v>2.428</v>
      </c>
      <c r="J44" s="246"/>
      <c r="K44" s="245"/>
      <c r="L44" s="246">
        <f>SUM(H44:K44)</f>
        <v>42.147999999999996</v>
      </c>
      <c r="M44" s="406">
        <f>IF(ISERROR(F44/L44-1),"         /0",(F44/L44-1))</f>
        <v>1.8861630445098228</v>
      </c>
      <c r="N44" s="411">
        <v>81.563</v>
      </c>
      <c r="O44" s="245">
        <v>87.26700000000001</v>
      </c>
      <c r="P44" s="246"/>
      <c r="Q44" s="245"/>
      <c r="R44" s="246">
        <f>SUM(N44:Q44)</f>
        <v>168.83</v>
      </c>
      <c r="S44" s="426">
        <f>R44/$R$9</f>
        <v>0.0017173425465273648</v>
      </c>
      <c r="T44" s="247">
        <v>69.30499999999999</v>
      </c>
      <c r="U44" s="245">
        <v>31.904</v>
      </c>
      <c r="V44" s="246"/>
      <c r="W44" s="245"/>
      <c r="X44" s="246">
        <f>SUM(T44:W44)</f>
        <v>101.20899999999999</v>
      </c>
      <c r="Y44" s="244">
        <f>IF(ISERROR(R44/X44-1),"         /0",IF(R44/X44&gt;5,"  *  ",(R44/X44-1)))</f>
        <v>0.6681322807260226</v>
      </c>
    </row>
    <row r="45" spans="1:25" ht="19.5" customHeight="1">
      <c r="A45" s="250" t="s">
        <v>245</v>
      </c>
      <c r="B45" s="247">
        <v>0</v>
      </c>
      <c r="C45" s="245">
        <v>0</v>
      </c>
      <c r="D45" s="246">
        <v>0</v>
      </c>
      <c r="E45" s="293">
        <v>91.083</v>
      </c>
      <c r="F45" s="246">
        <f>SUM(B45:E45)</f>
        <v>91.083</v>
      </c>
      <c r="G45" s="248">
        <f>F45/$F$9</f>
        <v>0.001827446609689582</v>
      </c>
      <c r="H45" s="247"/>
      <c r="I45" s="245"/>
      <c r="J45" s="246"/>
      <c r="K45" s="245">
        <v>47.422</v>
      </c>
      <c r="L45" s="246">
        <f>SUM(H45:K45)</f>
        <v>47.422</v>
      </c>
      <c r="M45" s="406">
        <f>IF(ISERROR(F45/L45-1),"         /0",(F45/L45-1))</f>
        <v>0.9206908186073974</v>
      </c>
      <c r="N45" s="411"/>
      <c r="O45" s="245"/>
      <c r="P45" s="246"/>
      <c r="Q45" s="245">
        <v>294.68800000000005</v>
      </c>
      <c r="R45" s="246">
        <f>SUM(N45:Q45)</f>
        <v>294.68800000000005</v>
      </c>
      <c r="S45" s="426">
        <f>R45/$R$9</f>
        <v>0.0029975729452766456</v>
      </c>
      <c r="T45" s="247"/>
      <c r="U45" s="245"/>
      <c r="V45" s="246"/>
      <c r="W45" s="245">
        <v>47.422</v>
      </c>
      <c r="X45" s="246">
        <f>SUM(T45:W45)</f>
        <v>47.422</v>
      </c>
      <c r="Y45" s="244" t="str">
        <f>IF(ISERROR(R45/X45-1),"         /0",IF(R45/X45&gt;5,"  *  ",(R45/X45-1)))</f>
        <v>  *  </v>
      </c>
    </row>
    <row r="46" spans="1:25" ht="19.5" customHeight="1">
      <c r="A46" s="250" t="s">
        <v>252</v>
      </c>
      <c r="B46" s="247">
        <v>0</v>
      </c>
      <c r="C46" s="245">
        <v>81.286</v>
      </c>
      <c r="D46" s="246">
        <v>0</v>
      </c>
      <c r="E46" s="293">
        <v>0</v>
      </c>
      <c r="F46" s="246">
        <f>SUM(B46:E46)</f>
        <v>81.286</v>
      </c>
      <c r="G46" s="248">
        <f>F46/$F$9</f>
        <v>0.001630884194802843</v>
      </c>
      <c r="H46" s="247"/>
      <c r="I46" s="245">
        <v>100.57400000000001</v>
      </c>
      <c r="J46" s="246"/>
      <c r="K46" s="245"/>
      <c r="L46" s="246">
        <f>SUM(H46:K46)</f>
        <v>100.57400000000001</v>
      </c>
      <c r="M46" s="406">
        <f>IF(ISERROR(F46/L46-1),"         /0",(F46/L46-1))</f>
        <v>-0.19177918746395695</v>
      </c>
      <c r="N46" s="411"/>
      <c r="O46" s="245">
        <v>102.653</v>
      </c>
      <c r="P46" s="246"/>
      <c r="Q46" s="245"/>
      <c r="R46" s="246">
        <f>SUM(N46:Q46)</f>
        <v>102.653</v>
      </c>
      <c r="S46" s="426">
        <f>R46/$R$9</f>
        <v>0.001044188618306424</v>
      </c>
      <c r="T46" s="247"/>
      <c r="U46" s="245">
        <v>180.491</v>
      </c>
      <c r="V46" s="246"/>
      <c r="W46" s="245"/>
      <c r="X46" s="246">
        <f>SUM(T46:W46)</f>
        <v>180.491</v>
      </c>
      <c r="Y46" s="244">
        <f>IF(ISERROR(R46/X46-1),"         /0",IF(R46/X46&gt;5,"  *  ",(R46/X46-1)))</f>
        <v>-0.43125696018084003</v>
      </c>
    </row>
    <row r="47" spans="1:25" ht="19.5" customHeight="1">
      <c r="A47" s="250" t="s">
        <v>224</v>
      </c>
      <c r="B47" s="247">
        <v>55.461999999999996</v>
      </c>
      <c r="C47" s="245">
        <v>24.621999999999996</v>
      </c>
      <c r="D47" s="246">
        <v>0</v>
      </c>
      <c r="E47" s="293">
        <v>0</v>
      </c>
      <c r="F47" s="246">
        <f>SUM(B47:E47)</f>
        <v>80.08399999999999</v>
      </c>
      <c r="G47" s="248">
        <f>F47/$F$9</f>
        <v>0.0016067678303347548</v>
      </c>
      <c r="H47" s="247">
        <v>60.114000000000004</v>
      </c>
      <c r="I47" s="245">
        <v>26.509</v>
      </c>
      <c r="J47" s="246"/>
      <c r="K47" s="245"/>
      <c r="L47" s="246">
        <f>SUM(H47:K47)</f>
        <v>86.623</v>
      </c>
      <c r="M47" s="406">
        <f>IF(ISERROR(F47/L47-1),"         /0",(F47/L47-1))</f>
        <v>-0.07548803435577178</v>
      </c>
      <c r="N47" s="411">
        <v>114.708</v>
      </c>
      <c r="O47" s="245">
        <v>44.7</v>
      </c>
      <c r="P47" s="246"/>
      <c r="Q47" s="245"/>
      <c r="R47" s="246">
        <f>SUM(N47:Q47)</f>
        <v>159.40800000000002</v>
      </c>
      <c r="S47" s="426">
        <f>R47/$R$9</f>
        <v>0.0016215017512102954</v>
      </c>
      <c r="T47" s="247">
        <v>124.15599999999999</v>
      </c>
      <c r="U47" s="245">
        <v>67.76100000000001</v>
      </c>
      <c r="V47" s="246"/>
      <c r="W47" s="245"/>
      <c r="X47" s="246">
        <f>SUM(T47:W47)</f>
        <v>191.917</v>
      </c>
      <c r="Y47" s="244">
        <f>IF(ISERROR(R47/X47-1),"         /0",IF(R47/X47&gt;5,"  *  ",(R47/X47-1)))</f>
        <v>-0.16939093462277954</v>
      </c>
    </row>
    <row r="48" spans="1:25" ht="19.5" customHeight="1">
      <c r="A48" s="250" t="s">
        <v>235</v>
      </c>
      <c r="B48" s="247">
        <v>45.398</v>
      </c>
      <c r="C48" s="245">
        <v>23.917</v>
      </c>
      <c r="D48" s="246">
        <v>0</v>
      </c>
      <c r="E48" s="293">
        <v>0</v>
      </c>
      <c r="F48" s="246">
        <f>SUM(B48:E48)</f>
        <v>69.315</v>
      </c>
      <c r="G48" s="248">
        <f>F48/$F$9</f>
        <v>0.0013907036631493623</v>
      </c>
      <c r="H48" s="247">
        <v>34.168</v>
      </c>
      <c r="I48" s="245">
        <v>77.585</v>
      </c>
      <c r="J48" s="246"/>
      <c r="K48" s="245"/>
      <c r="L48" s="246">
        <f>SUM(H48:K48)</f>
        <v>111.75299999999999</v>
      </c>
      <c r="M48" s="406">
        <f>IF(ISERROR(F48/L48-1),"         /0",(F48/L48-1))</f>
        <v>-0.3797481946793374</v>
      </c>
      <c r="N48" s="411">
        <v>137.462</v>
      </c>
      <c r="O48" s="245">
        <v>49.834</v>
      </c>
      <c r="P48" s="246"/>
      <c r="Q48" s="245"/>
      <c r="R48" s="246">
        <f>SUM(N48:Q48)</f>
        <v>187.296</v>
      </c>
      <c r="S48" s="426">
        <f>R48/$R$9</f>
        <v>0.0019051791126837012</v>
      </c>
      <c r="T48" s="247">
        <v>98.43700000000001</v>
      </c>
      <c r="U48" s="245">
        <v>109.77799999999999</v>
      </c>
      <c r="V48" s="246"/>
      <c r="W48" s="245"/>
      <c r="X48" s="246">
        <f>SUM(T48:W48)</f>
        <v>208.215</v>
      </c>
      <c r="Y48" s="244">
        <f>IF(ISERROR(R48/X48-1),"         /0",IF(R48/X48&gt;5,"  *  ",(R48/X48-1)))</f>
        <v>-0.10046826597507386</v>
      </c>
    </row>
    <row r="49" spans="1:25" ht="19.5" customHeight="1" thickBot="1">
      <c r="A49" s="250" t="s">
        <v>211</v>
      </c>
      <c r="B49" s="247">
        <v>26.860000000000003</v>
      </c>
      <c r="C49" s="245">
        <v>8.440000000000001</v>
      </c>
      <c r="D49" s="246">
        <v>38.312999999999995</v>
      </c>
      <c r="E49" s="293">
        <v>33.583</v>
      </c>
      <c r="F49" s="246">
        <f>SUM(B49:E49)</f>
        <v>107.196</v>
      </c>
      <c r="G49" s="248">
        <f>F49/$F$9</f>
        <v>0.0021507302874552267</v>
      </c>
      <c r="H49" s="247">
        <v>21.823</v>
      </c>
      <c r="I49" s="245">
        <v>86.321</v>
      </c>
      <c r="J49" s="246">
        <v>0.091</v>
      </c>
      <c r="K49" s="245">
        <v>0.046</v>
      </c>
      <c r="L49" s="246">
        <f>SUM(H49:K49)</f>
        <v>108.281</v>
      </c>
      <c r="M49" s="406">
        <f>IF(ISERROR(F49/L49-1),"         /0",(F49/L49-1))</f>
        <v>-0.01002022515492107</v>
      </c>
      <c r="N49" s="411">
        <v>51.00200000000001</v>
      </c>
      <c r="O49" s="245">
        <v>15.73</v>
      </c>
      <c r="P49" s="246">
        <v>104.74499999999999</v>
      </c>
      <c r="Q49" s="245">
        <v>170.662</v>
      </c>
      <c r="R49" s="246">
        <f>SUM(N49:Q49)</f>
        <v>342.139</v>
      </c>
      <c r="S49" s="426">
        <f>R49/$R$9</f>
        <v>0.003480245581509957</v>
      </c>
      <c r="T49" s="247">
        <v>39.324999999999996</v>
      </c>
      <c r="U49" s="245">
        <v>147.95400000000004</v>
      </c>
      <c r="V49" s="246">
        <v>0.091</v>
      </c>
      <c r="W49" s="245">
        <v>0.046</v>
      </c>
      <c r="X49" s="246">
        <f>SUM(T49:W49)</f>
        <v>187.41600000000003</v>
      </c>
      <c r="Y49" s="244">
        <f>IF(ISERROR(R49/X49-1),"         /0",IF(R49/X49&gt;5,"  *  ",(R49/X49-1)))</f>
        <v>0.825559183847697</v>
      </c>
    </row>
    <row r="50" spans="1:25" s="236" customFormat="1" ht="19.5" customHeight="1">
      <c r="A50" s="243" t="s">
        <v>59</v>
      </c>
      <c r="B50" s="240">
        <f>SUM(B51:B60)</f>
        <v>1973.8890000000001</v>
      </c>
      <c r="C50" s="239">
        <f>SUM(C51:C60)</f>
        <v>1476.477</v>
      </c>
      <c r="D50" s="238">
        <f>SUM(D51:D60)</f>
        <v>869.8710000000001</v>
      </c>
      <c r="E50" s="239">
        <f>SUM(E51:E60)</f>
        <v>249.227</v>
      </c>
      <c r="F50" s="238">
        <f aca="true" t="shared" si="16" ref="F50:F75">SUM(B50:E50)</f>
        <v>4569.464</v>
      </c>
      <c r="G50" s="241">
        <f aca="true" t="shared" si="17" ref="G50:G75">F50/$F$9</f>
        <v>0.09167958340083875</v>
      </c>
      <c r="H50" s="240">
        <f>SUM(H51:H60)</f>
        <v>3091.773</v>
      </c>
      <c r="I50" s="239">
        <f>SUM(I51:I60)</f>
        <v>1164.741</v>
      </c>
      <c r="J50" s="238">
        <f>SUM(J51:J60)</f>
        <v>133.131</v>
      </c>
      <c r="K50" s="239">
        <f>SUM(K51:K60)</f>
        <v>70.303</v>
      </c>
      <c r="L50" s="238">
        <f>SUM(H50:K50)</f>
        <v>4459.948</v>
      </c>
      <c r="M50" s="404">
        <f>IF(ISERROR(F50/L50-1),"         /0",(F50/L50-1))</f>
        <v>0.024555443247320285</v>
      </c>
      <c r="N50" s="409">
        <f>SUM(N51:N60)</f>
        <v>3671.824</v>
      </c>
      <c r="O50" s="239">
        <f>SUM(O51:O60)</f>
        <v>2585.8489999999997</v>
      </c>
      <c r="P50" s="238">
        <f>SUM(P51:P60)</f>
        <v>1336.7060000000001</v>
      </c>
      <c r="Q50" s="239">
        <f>SUM(Q51:Q60)</f>
        <v>276.29200000000003</v>
      </c>
      <c r="R50" s="238">
        <f aca="true" t="shared" si="18" ref="R50:R75">SUM(N50:Q50)</f>
        <v>7870.671</v>
      </c>
      <c r="S50" s="424">
        <f aca="true" t="shared" si="19" ref="S50:S75">R50/$R$9</f>
        <v>0.08006064193578795</v>
      </c>
      <c r="T50" s="240">
        <f>SUM(T51:T60)</f>
        <v>5350.414000000001</v>
      </c>
      <c r="U50" s="239">
        <f>SUM(U51:U60)</f>
        <v>2325.091</v>
      </c>
      <c r="V50" s="238">
        <f>SUM(V51:V60)</f>
        <v>152.832</v>
      </c>
      <c r="W50" s="239">
        <f>SUM(W51:W60)</f>
        <v>94.683</v>
      </c>
      <c r="X50" s="238">
        <f aca="true" t="shared" si="20" ref="X50:X75">SUM(T50:W50)</f>
        <v>7923.020000000001</v>
      </c>
      <c r="Y50" s="237">
        <f aca="true" t="shared" si="21" ref="Y50:Y75">IF(ISERROR(R50/X50-1),"         /0",IF(R50/X50&gt;5,"  *  ",(R50/X50-1)))</f>
        <v>-0.006607202809030044</v>
      </c>
    </row>
    <row r="51" spans="1:25" ht="19.5" customHeight="1">
      <c r="A51" s="250" t="s">
        <v>246</v>
      </c>
      <c r="B51" s="247">
        <v>1281.1</v>
      </c>
      <c r="C51" s="245">
        <v>161.255</v>
      </c>
      <c r="D51" s="246">
        <v>0</v>
      </c>
      <c r="E51" s="245">
        <v>0</v>
      </c>
      <c r="F51" s="246">
        <f t="shared" si="16"/>
        <v>1442.355</v>
      </c>
      <c r="G51" s="248">
        <f t="shared" si="17"/>
        <v>0.028938734502803126</v>
      </c>
      <c r="H51" s="247">
        <v>1383.164</v>
      </c>
      <c r="I51" s="245">
        <v>48.34</v>
      </c>
      <c r="J51" s="246"/>
      <c r="K51" s="245"/>
      <c r="L51" s="246">
        <f>SUM(H51:K51)</f>
        <v>1431.504</v>
      </c>
      <c r="M51" s="406">
        <f>IF(ISERROR(F51/L51-1),"         /0",(F51/L51-1))</f>
        <v>0.007580139489655746</v>
      </c>
      <c r="N51" s="411">
        <v>2414.2909999999997</v>
      </c>
      <c r="O51" s="245">
        <v>161.255</v>
      </c>
      <c r="P51" s="246"/>
      <c r="Q51" s="245"/>
      <c r="R51" s="246">
        <f t="shared" si="18"/>
        <v>2575.546</v>
      </c>
      <c r="S51" s="426">
        <f t="shared" si="19"/>
        <v>0.02619851167646963</v>
      </c>
      <c r="T51" s="247">
        <v>2588.431</v>
      </c>
      <c r="U51" s="245">
        <v>48.34</v>
      </c>
      <c r="V51" s="246"/>
      <c r="W51" s="245"/>
      <c r="X51" s="229">
        <f t="shared" si="20"/>
        <v>2636.771</v>
      </c>
      <c r="Y51" s="244">
        <f t="shared" si="21"/>
        <v>-0.023219688019930573</v>
      </c>
    </row>
    <row r="52" spans="1:25" ht="19.5" customHeight="1">
      <c r="A52" s="250" t="s">
        <v>251</v>
      </c>
      <c r="B52" s="247">
        <v>0</v>
      </c>
      <c r="C52" s="245">
        <v>0</v>
      </c>
      <c r="D52" s="246">
        <v>769.181</v>
      </c>
      <c r="E52" s="245">
        <v>223.629</v>
      </c>
      <c r="F52" s="246">
        <f t="shared" si="16"/>
        <v>992.8100000000001</v>
      </c>
      <c r="G52" s="248">
        <f t="shared" si="17"/>
        <v>0.019919274382331653</v>
      </c>
      <c r="H52" s="247"/>
      <c r="I52" s="245"/>
      <c r="J52" s="246"/>
      <c r="K52" s="245"/>
      <c r="L52" s="246">
        <f>SUM(H52:K52)</f>
        <v>0</v>
      </c>
      <c r="M52" s="406" t="str">
        <f>IF(ISERROR(F52/L52-1),"         /0",(F52/L52-1))</f>
        <v>         /0</v>
      </c>
      <c r="N52" s="411"/>
      <c r="O52" s="245"/>
      <c r="P52" s="246">
        <v>1236.016</v>
      </c>
      <c r="Q52" s="245">
        <v>243.708</v>
      </c>
      <c r="R52" s="246">
        <f t="shared" si="18"/>
        <v>1479.7240000000002</v>
      </c>
      <c r="S52" s="426">
        <f t="shared" si="19"/>
        <v>0.015051785715321083</v>
      </c>
      <c r="T52" s="247"/>
      <c r="U52" s="245"/>
      <c r="V52" s="246"/>
      <c r="W52" s="245"/>
      <c r="X52" s="229">
        <f t="shared" si="20"/>
        <v>0</v>
      </c>
      <c r="Y52" s="244" t="str">
        <f t="shared" si="21"/>
        <v>         /0</v>
      </c>
    </row>
    <row r="53" spans="1:25" ht="19.5" customHeight="1">
      <c r="A53" s="250" t="s">
        <v>227</v>
      </c>
      <c r="B53" s="247">
        <v>195.818</v>
      </c>
      <c r="C53" s="245">
        <v>315.78499999999997</v>
      </c>
      <c r="D53" s="246">
        <v>0</v>
      </c>
      <c r="E53" s="245">
        <v>0</v>
      </c>
      <c r="F53" s="246">
        <f t="shared" si="16"/>
        <v>511.60299999999995</v>
      </c>
      <c r="G53" s="248">
        <f t="shared" si="17"/>
        <v>0.010264562737909589</v>
      </c>
      <c r="H53" s="247">
        <v>203.079</v>
      </c>
      <c r="I53" s="245">
        <v>422.91099999999994</v>
      </c>
      <c r="J53" s="246"/>
      <c r="K53" s="245"/>
      <c r="L53" s="246">
        <f>SUM(H53:K53)</f>
        <v>625.99</v>
      </c>
      <c r="M53" s="406">
        <f>IF(ISERROR(F53/L53-1),"         /0",(F53/L53-1))</f>
        <v>-0.18272975606639097</v>
      </c>
      <c r="N53" s="411">
        <v>414.53600000000006</v>
      </c>
      <c r="O53" s="245">
        <v>663.81</v>
      </c>
      <c r="P53" s="246"/>
      <c r="Q53" s="245"/>
      <c r="R53" s="246">
        <f t="shared" si="18"/>
        <v>1078.346</v>
      </c>
      <c r="S53" s="426">
        <f t="shared" si="19"/>
        <v>0.010968959697195982</v>
      </c>
      <c r="T53" s="247">
        <v>371.102</v>
      </c>
      <c r="U53" s="245">
        <v>856.8699999999999</v>
      </c>
      <c r="V53" s="246"/>
      <c r="W53" s="245"/>
      <c r="X53" s="229">
        <f t="shared" si="20"/>
        <v>1227.9719999999998</v>
      </c>
      <c r="Y53" s="244">
        <f t="shared" si="21"/>
        <v>-0.12184805516738151</v>
      </c>
    </row>
    <row r="54" spans="1:25" ht="19.5" customHeight="1">
      <c r="A54" s="250" t="s">
        <v>253</v>
      </c>
      <c r="B54" s="247">
        <v>230.748</v>
      </c>
      <c r="C54" s="245">
        <v>152.77</v>
      </c>
      <c r="D54" s="246">
        <v>100.69</v>
      </c>
      <c r="E54" s="245">
        <v>11.317</v>
      </c>
      <c r="F54" s="246">
        <f>SUM(B54:E54)</f>
        <v>495.52500000000003</v>
      </c>
      <c r="G54" s="248">
        <f>F54/$F$9</f>
        <v>0.009941981283734946</v>
      </c>
      <c r="H54" s="247">
        <v>402.758</v>
      </c>
      <c r="I54" s="245">
        <v>110.786</v>
      </c>
      <c r="J54" s="246">
        <v>132.981</v>
      </c>
      <c r="K54" s="245">
        <v>9.545</v>
      </c>
      <c r="L54" s="246">
        <f>SUM(H54:K54)</f>
        <v>656.0699999999999</v>
      </c>
      <c r="M54" s="406">
        <f>IF(ISERROR(F54/L54-1),"         /0",(F54/L54-1))</f>
        <v>-0.24470711966710856</v>
      </c>
      <c r="N54" s="411">
        <v>440.69100000000003</v>
      </c>
      <c r="O54" s="245">
        <v>235.57100000000003</v>
      </c>
      <c r="P54" s="246">
        <v>100.69</v>
      </c>
      <c r="Q54" s="245">
        <v>11.317</v>
      </c>
      <c r="R54" s="246">
        <f>SUM(N54:Q54)</f>
        <v>788.269</v>
      </c>
      <c r="S54" s="426">
        <f>R54/$R$9</f>
        <v>0.008018289947335066</v>
      </c>
      <c r="T54" s="247">
        <v>715.598</v>
      </c>
      <c r="U54" s="245">
        <v>255.78</v>
      </c>
      <c r="V54" s="246">
        <v>152.362</v>
      </c>
      <c r="W54" s="245">
        <v>12.477</v>
      </c>
      <c r="X54" s="229">
        <f>SUM(T54:W54)</f>
        <v>1136.217</v>
      </c>
      <c r="Y54" s="244">
        <f>IF(ISERROR(R54/X54-1),"         /0",IF(R54/X54&gt;5,"  *  ",(R54/X54-1)))</f>
        <v>-0.30623375640392647</v>
      </c>
    </row>
    <row r="55" spans="1:25" ht="19.5" customHeight="1">
      <c r="A55" s="250" t="s">
        <v>196</v>
      </c>
      <c r="B55" s="247">
        <v>56.187999999999995</v>
      </c>
      <c r="C55" s="245">
        <v>413.11</v>
      </c>
      <c r="D55" s="246">
        <v>0</v>
      </c>
      <c r="E55" s="245">
        <v>0</v>
      </c>
      <c r="F55" s="246">
        <f>SUM(B55:E55)</f>
        <v>469.298</v>
      </c>
      <c r="G55" s="248">
        <f>F55/$F$9</f>
        <v>0.00941577505170121</v>
      </c>
      <c r="H55" s="247">
        <v>61.760999999999996</v>
      </c>
      <c r="I55" s="245">
        <v>271.485</v>
      </c>
      <c r="J55" s="246">
        <v>0</v>
      </c>
      <c r="K55" s="245"/>
      <c r="L55" s="246">
        <f>SUM(H55:K55)</f>
        <v>333.246</v>
      </c>
      <c r="M55" s="406">
        <f>IF(ISERROR(F55/L55-1),"         /0",(F55/L55-1))</f>
        <v>0.408262964896803</v>
      </c>
      <c r="N55" s="411">
        <v>94.97799999999998</v>
      </c>
      <c r="O55" s="245">
        <v>747.952</v>
      </c>
      <c r="P55" s="246">
        <v>0</v>
      </c>
      <c r="Q55" s="245">
        <v>0</v>
      </c>
      <c r="R55" s="246">
        <f>SUM(N55:Q55)</f>
        <v>842.93</v>
      </c>
      <c r="S55" s="426">
        <f>R55/$R$9</f>
        <v>0.008574302865274604</v>
      </c>
      <c r="T55" s="247">
        <v>99.01</v>
      </c>
      <c r="U55" s="245">
        <v>520.306</v>
      </c>
      <c r="V55" s="246">
        <v>0</v>
      </c>
      <c r="W55" s="245"/>
      <c r="X55" s="229">
        <f>SUM(T55:W55)</f>
        <v>619.316</v>
      </c>
      <c r="Y55" s="244">
        <f>IF(ISERROR(R55/X55-1),"         /0",IF(R55/X55&gt;5,"  *  ",(R55/X55-1)))</f>
        <v>0.36106607935205925</v>
      </c>
    </row>
    <row r="56" spans="1:25" ht="19.5" customHeight="1">
      <c r="A56" s="250" t="s">
        <v>229</v>
      </c>
      <c r="B56" s="247">
        <v>39.4</v>
      </c>
      <c r="C56" s="245">
        <v>243.269</v>
      </c>
      <c r="D56" s="246">
        <v>0</v>
      </c>
      <c r="E56" s="245">
        <v>0</v>
      </c>
      <c r="F56" s="246">
        <f t="shared" si="16"/>
        <v>282.669</v>
      </c>
      <c r="G56" s="248">
        <f t="shared" si="17"/>
        <v>0.005671338292703846</v>
      </c>
      <c r="H56" s="247">
        <v>62.155</v>
      </c>
      <c r="I56" s="245">
        <v>128.821</v>
      </c>
      <c r="J56" s="246"/>
      <c r="K56" s="245"/>
      <c r="L56" s="246">
        <f>SUM(H56:K56)</f>
        <v>190.976</v>
      </c>
      <c r="M56" s="406">
        <f>IF(ISERROR(F56/L56-1),"         /0",(F56/L56-1))</f>
        <v>0.48012839309651456</v>
      </c>
      <c r="N56" s="411">
        <v>86.601</v>
      </c>
      <c r="O56" s="245">
        <v>407.081</v>
      </c>
      <c r="P56" s="246"/>
      <c r="Q56" s="245"/>
      <c r="R56" s="246">
        <f t="shared" si="18"/>
        <v>493.682</v>
      </c>
      <c r="S56" s="426">
        <f t="shared" si="19"/>
        <v>0.0050217443763236535</v>
      </c>
      <c r="T56" s="247">
        <v>118.40100000000001</v>
      </c>
      <c r="U56" s="245">
        <v>266.705</v>
      </c>
      <c r="V56" s="246"/>
      <c r="W56" s="245"/>
      <c r="X56" s="229">
        <f t="shared" si="20"/>
        <v>385.106</v>
      </c>
      <c r="Y56" s="244">
        <f t="shared" si="21"/>
        <v>0.28193795993830273</v>
      </c>
    </row>
    <row r="57" spans="1:25" ht="19.5" customHeight="1">
      <c r="A57" s="250" t="s">
        <v>231</v>
      </c>
      <c r="B57" s="247">
        <v>12.843</v>
      </c>
      <c r="C57" s="245">
        <v>190.28799999999998</v>
      </c>
      <c r="D57" s="246">
        <v>0</v>
      </c>
      <c r="E57" s="245">
        <v>0</v>
      </c>
      <c r="F57" s="246">
        <f>SUM(B57:E57)</f>
        <v>203.13099999999997</v>
      </c>
      <c r="G57" s="248">
        <f>F57/$F$9</f>
        <v>0.004075525150388705</v>
      </c>
      <c r="H57" s="247">
        <v>8.129</v>
      </c>
      <c r="I57" s="245">
        <v>175.858</v>
      </c>
      <c r="J57" s="246"/>
      <c r="K57" s="245"/>
      <c r="L57" s="246">
        <f>SUM(H57:K57)</f>
        <v>183.987</v>
      </c>
      <c r="M57" s="406">
        <f>IF(ISERROR(F57/L57-1),"         /0",(F57/L57-1))</f>
        <v>0.10405082967818369</v>
      </c>
      <c r="N57" s="411">
        <v>16.296</v>
      </c>
      <c r="O57" s="245">
        <v>370.17999999999995</v>
      </c>
      <c r="P57" s="246"/>
      <c r="Q57" s="245"/>
      <c r="R57" s="246">
        <f>SUM(N57:Q57)</f>
        <v>386.47599999999994</v>
      </c>
      <c r="S57" s="426">
        <f>R57/$R$9</f>
        <v>0.003931242539902326</v>
      </c>
      <c r="T57" s="247">
        <v>12.157</v>
      </c>
      <c r="U57" s="245">
        <v>370.55</v>
      </c>
      <c r="V57" s="246"/>
      <c r="W57" s="245"/>
      <c r="X57" s="229">
        <f>SUM(T57:W57)</f>
        <v>382.707</v>
      </c>
      <c r="Y57" s="244">
        <f>IF(ISERROR(R57/X57-1),"         /0",IF(R57/X57&gt;5,"  *  ",(R57/X57-1)))</f>
        <v>0.009848265121881639</v>
      </c>
    </row>
    <row r="58" spans="1:25" ht="19.5" customHeight="1">
      <c r="A58" s="250" t="s">
        <v>221</v>
      </c>
      <c r="B58" s="247">
        <v>73.25999999999999</v>
      </c>
      <c r="C58" s="245">
        <v>0</v>
      </c>
      <c r="D58" s="246">
        <v>0</v>
      </c>
      <c r="E58" s="245">
        <v>0</v>
      </c>
      <c r="F58" s="246">
        <f>SUM(B58:E58)</f>
        <v>73.25999999999999</v>
      </c>
      <c r="G58" s="248">
        <f>F58/$F$9</f>
        <v>0.00146985429362075</v>
      </c>
      <c r="H58" s="247">
        <v>97.47399999999999</v>
      </c>
      <c r="I58" s="245"/>
      <c r="J58" s="246"/>
      <c r="K58" s="245"/>
      <c r="L58" s="246">
        <f>SUM(H58:K58)</f>
        <v>97.47399999999999</v>
      </c>
      <c r="M58" s="406">
        <f>IF(ISERROR(F58/L58-1),"         /0",(F58/L58-1))</f>
        <v>-0.24841496193856827</v>
      </c>
      <c r="N58" s="411">
        <v>98.65599999999999</v>
      </c>
      <c r="O58" s="245"/>
      <c r="P58" s="246"/>
      <c r="Q58" s="245"/>
      <c r="R58" s="246">
        <f>SUM(N58:Q58)</f>
        <v>98.65599999999999</v>
      </c>
      <c r="S58" s="426">
        <f>R58/$R$9</f>
        <v>0.0010035310446615156</v>
      </c>
      <c r="T58" s="247">
        <v>140.134</v>
      </c>
      <c r="U58" s="245"/>
      <c r="V58" s="246"/>
      <c r="W58" s="245"/>
      <c r="X58" s="229">
        <f>SUM(T58:W58)</f>
        <v>140.134</v>
      </c>
      <c r="Y58" s="244">
        <f>IF(ISERROR(R58/X58-1),"         /0",IF(R58/X58&gt;5,"  *  ",(R58/X58-1)))</f>
        <v>-0.2959881256511625</v>
      </c>
    </row>
    <row r="59" spans="1:25" ht="19.5" customHeight="1">
      <c r="A59" s="250" t="s">
        <v>225</v>
      </c>
      <c r="B59" s="247">
        <v>50.03399999999999</v>
      </c>
      <c r="C59" s="245">
        <v>0</v>
      </c>
      <c r="D59" s="246">
        <v>0</v>
      </c>
      <c r="E59" s="245">
        <v>0</v>
      </c>
      <c r="F59" s="246">
        <f t="shared" si="16"/>
        <v>50.03399999999999</v>
      </c>
      <c r="G59" s="248">
        <f t="shared" si="17"/>
        <v>0.0010038587186325498</v>
      </c>
      <c r="H59" s="247"/>
      <c r="I59" s="245"/>
      <c r="J59" s="246"/>
      <c r="K59" s="245"/>
      <c r="L59" s="246">
        <f>SUM(H59:K59)</f>
        <v>0</v>
      </c>
      <c r="M59" s="406" t="str">
        <f>IF(ISERROR(F59/L59-1),"         /0",(F59/L59-1))</f>
        <v>         /0</v>
      </c>
      <c r="N59" s="411">
        <v>57.608999999999995</v>
      </c>
      <c r="O59" s="245"/>
      <c r="P59" s="246"/>
      <c r="Q59" s="245"/>
      <c r="R59" s="246">
        <f t="shared" si="18"/>
        <v>57.608999999999995</v>
      </c>
      <c r="S59" s="426">
        <f t="shared" si="19"/>
        <v>0.0005860000400574243</v>
      </c>
      <c r="T59" s="247"/>
      <c r="U59" s="245"/>
      <c r="V59" s="246"/>
      <c r="W59" s="245"/>
      <c r="X59" s="229">
        <f t="shared" si="20"/>
        <v>0</v>
      </c>
      <c r="Y59" s="244" t="str">
        <f t="shared" si="21"/>
        <v>         /0</v>
      </c>
    </row>
    <row r="60" spans="1:25" ht="19.5" customHeight="1" thickBot="1">
      <c r="A60" s="250" t="s">
        <v>211</v>
      </c>
      <c r="B60" s="247">
        <v>34.498</v>
      </c>
      <c r="C60" s="245">
        <v>0</v>
      </c>
      <c r="D60" s="246">
        <v>0</v>
      </c>
      <c r="E60" s="245">
        <v>14.281</v>
      </c>
      <c r="F60" s="246">
        <f>SUM(B60:E60)</f>
        <v>48.778999999999996</v>
      </c>
      <c r="G60" s="248">
        <f>F60/$F$9</f>
        <v>0.0009786789870123746</v>
      </c>
      <c r="H60" s="247">
        <v>873.2529999999999</v>
      </c>
      <c r="I60" s="245">
        <v>6.54</v>
      </c>
      <c r="J60" s="246">
        <v>0.15</v>
      </c>
      <c r="K60" s="245">
        <v>60.757999999999996</v>
      </c>
      <c r="L60" s="246">
        <f>SUM(H60:K60)</f>
        <v>940.7009999999999</v>
      </c>
      <c r="M60" s="406">
        <f>IF(ISERROR(F60/L60-1),"         /0",(F60/L60-1))</f>
        <v>-0.9481461165662628</v>
      </c>
      <c r="N60" s="411">
        <v>48.166</v>
      </c>
      <c r="O60" s="245">
        <v>0</v>
      </c>
      <c r="P60" s="246">
        <v>0</v>
      </c>
      <c r="Q60" s="245">
        <v>21.267</v>
      </c>
      <c r="R60" s="246">
        <f>SUM(N60:Q60)</f>
        <v>69.43299999999999</v>
      </c>
      <c r="S60" s="426">
        <f>R60/$R$9</f>
        <v>0.0007062740332466653</v>
      </c>
      <c r="T60" s="247">
        <v>1305.5810000000001</v>
      </c>
      <c r="U60" s="245">
        <v>6.54</v>
      </c>
      <c r="V60" s="246">
        <v>0.47</v>
      </c>
      <c r="W60" s="245">
        <v>82.206</v>
      </c>
      <c r="X60" s="229">
        <f>SUM(T60:W60)</f>
        <v>1394.797</v>
      </c>
      <c r="Y60" s="244">
        <f>IF(ISERROR(R60/X60-1),"         /0",IF(R60/X60&gt;5,"  *  ",(R60/X60-1)))</f>
        <v>-0.9502199961714859</v>
      </c>
    </row>
    <row r="61" spans="1:25" s="236" customFormat="1" ht="19.5" customHeight="1">
      <c r="A61" s="243" t="s">
        <v>58</v>
      </c>
      <c r="B61" s="240">
        <f>SUM(B62:B73)</f>
        <v>2355.016</v>
      </c>
      <c r="C61" s="239">
        <f>SUM(C62:C73)</f>
        <v>2078.8140000000003</v>
      </c>
      <c r="D61" s="238">
        <f>SUM(D62:D73)</f>
        <v>29.986</v>
      </c>
      <c r="E61" s="239">
        <f>SUM(E62:E73)</f>
        <v>61.147999999999996</v>
      </c>
      <c r="F61" s="238">
        <f t="shared" si="16"/>
        <v>4524.964</v>
      </c>
      <c r="G61" s="241">
        <f t="shared" si="17"/>
        <v>0.09078675626370902</v>
      </c>
      <c r="H61" s="240">
        <f>SUM(H62:H73)</f>
        <v>2402.06</v>
      </c>
      <c r="I61" s="239">
        <f>SUM(I62:I73)</f>
        <v>1309.9610000000002</v>
      </c>
      <c r="J61" s="238">
        <f>SUM(J62:J73)</f>
        <v>0.32499999999999996</v>
      </c>
      <c r="K61" s="239">
        <f>SUM(K62:K73)</f>
        <v>177.31499999999997</v>
      </c>
      <c r="L61" s="238">
        <f>SUM(H61:K61)</f>
        <v>3889.661</v>
      </c>
      <c r="M61" s="404">
        <f>IF(ISERROR(F61/L61-1),"         /0",(F61/L61-1))</f>
        <v>0.16333120032825477</v>
      </c>
      <c r="N61" s="409">
        <f>SUM(N62:N73)</f>
        <v>4396.8679999999995</v>
      </c>
      <c r="O61" s="239">
        <f>SUM(O62:O73)</f>
        <v>3826.4049999999997</v>
      </c>
      <c r="P61" s="238">
        <f>SUM(P62:P73)</f>
        <v>31.810999999999996</v>
      </c>
      <c r="Q61" s="239">
        <f>SUM(Q62:Q73)</f>
        <v>70.06700000000001</v>
      </c>
      <c r="R61" s="238">
        <f t="shared" si="18"/>
        <v>8325.150999999998</v>
      </c>
      <c r="S61" s="424">
        <f t="shared" si="19"/>
        <v>0.08468362268888724</v>
      </c>
      <c r="T61" s="240">
        <f>SUM(T62:T73)</f>
        <v>4817.660000000001</v>
      </c>
      <c r="U61" s="239">
        <f>SUM(U62:U73)</f>
        <v>2853.02</v>
      </c>
      <c r="V61" s="238">
        <f>SUM(V62:V73)</f>
        <v>2.689</v>
      </c>
      <c r="W61" s="239">
        <f>SUM(W62:W73)</f>
        <v>223.17000000000002</v>
      </c>
      <c r="X61" s="238">
        <f t="shared" si="20"/>
        <v>7896.539000000001</v>
      </c>
      <c r="Y61" s="237">
        <f t="shared" si="21"/>
        <v>0.05427846300765404</v>
      </c>
    </row>
    <row r="62" spans="1:25" s="220" customFormat="1" ht="19.5" customHeight="1">
      <c r="A62" s="235" t="s">
        <v>249</v>
      </c>
      <c r="B62" s="233">
        <v>432.883</v>
      </c>
      <c r="C62" s="230">
        <v>329.87</v>
      </c>
      <c r="D62" s="229">
        <v>0</v>
      </c>
      <c r="E62" s="230">
        <v>0</v>
      </c>
      <c r="F62" s="229">
        <f t="shared" si="16"/>
        <v>762.7529999999999</v>
      </c>
      <c r="G62" s="232">
        <f t="shared" si="17"/>
        <v>0.015303518591620364</v>
      </c>
      <c r="H62" s="233"/>
      <c r="I62" s="230"/>
      <c r="J62" s="229"/>
      <c r="K62" s="230"/>
      <c r="L62" s="229">
        <f>SUM(H62:K62)</f>
        <v>0</v>
      </c>
      <c r="M62" s="405" t="str">
        <f>IF(ISERROR(F62/L62-1),"         /0",(F62/L62-1))</f>
        <v>         /0</v>
      </c>
      <c r="N62" s="410">
        <v>809.4559999999999</v>
      </c>
      <c r="O62" s="230">
        <v>602.5250000000001</v>
      </c>
      <c r="P62" s="229"/>
      <c r="Q62" s="230"/>
      <c r="R62" s="229">
        <f t="shared" si="18"/>
        <v>1411.981</v>
      </c>
      <c r="S62" s="425">
        <f t="shared" si="19"/>
        <v>0.014362702399977816</v>
      </c>
      <c r="T62" s="233">
        <v>514.124</v>
      </c>
      <c r="U62" s="230">
        <v>236.628</v>
      </c>
      <c r="V62" s="229"/>
      <c r="W62" s="230"/>
      <c r="X62" s="229">
        <f t="shared" si="20"/>
        <v>750.752</v>
      </c>
      <c r="Y62" s="228">
        <f t="shared" si="21"/>
        <v>0.8807555624227443</v>
      </c>
    </row>
    <row r="63" spans="1:25" s="220" customFormat="1" ht="19.5" customHeight="1">
      <c r="A63" s="235" t="s">
        <v>213</v>
      </c>
      <c r="B63" s="233">
        <v>398.722</v>
      </c>
      <c r="C63" s="230">
        <v>346.797</v>
      </c>
      <c r="D63" s="229">
        <v>0</v>
      </c>
      <c r="E63" s="230">
        <v>0</v>
      </c>
      <c r="F63" s="229">
        <f t="shared" si="16"/>
        <v>745.519</v>
      </c>
      <c r="G63" s="232">
        <f t="shared" si="17"/>
        <v>0.014957743695411519</v>
      </c>
      <c r="H63" s="233">
        <v>417.302</v>
      </c>
      <c r="I63" s="230">
        <v>385.321</v>
      </c>
      <c r="J63" s="229"/>
      <c r="K63" s="230"/>
      <c r="L63" s="229">
        <f>SUM(H63:K63)</f>
        <v>802.623</v>
      </c>
      <c r="M63" s="405">
        <f>IF(ISERROR(F63/L63-1),"         /0",(F63/L63-1))</f>
        <v>-0.07114672766666297</v>
      </c>
      <c r="N63" s="410">
        <v>867.208</v>
      </c>
      <c r="O63" s="230">
        <v>754.6610000000001</v>
      </c>
      <c r="P63" s="229"/>
      <c r="Q63" s="230"/>
      <c r="R63" s="229">
        <f t="shared" si="18"/>
        <v>1621.8690000000001</v>
      </c>
      <c r="S63" s="425">
        <f t="shared" si="19"/>
        <v>0.016497687843355983</v>
      </c>
      <c r="T63" s="233">
        <v>706.745</v>
      </c>
      <c r="U63" s="230">
        <v>598.331</v>
      </c>
      <c r="V63" s="229"/>
      <c r="W63" s="230"/>
      <c r="X63" s="229">
        <f t="shared" si="20"/>
        <v>1305.076</v>
      </c>
      <c r="Y63" s="228">
        <f t="shared" si="21"/>
        <v>0.24273912017384447</v>
      </c>
    </row>
    <row r="64" spans="1:25" s="220" customFormat="1" ht="19.5" customHeight="1">
      <c r="A64" s="235" t="s">
        <v>218</v>
      </c>
      <c r="B64" s="233">
        <v>358.367</v>
      </c>
      <c r="C64" s="230">
        <v>344.83799999999997</v>
      </c>
      <c r="D64" s="229">
        <v>0</v>
      </c>
      <c r="E64" s="230">
        <v>0</v>
      </c>
      <c r="F64" s="229">
        <f>SUM(B64:E64)</f>
        <v>703.2049999999999</v>
      </c>
      <c r="G64" s="232">
        <f>F64/$F$9</f>
        <v>0.014108775437422597</v>
      </c>
      <c r="H64" s="233">
        <v>435.912</v>
      </c>
      <c r="I64" s="230">
        <v>324.163</v>
      </c>
      <c r="J64" s="229"/>
      <c r="K64" s="230"/>
      <c r="L64" s="229">
        <f>SUM(H64:K64)</f>
        <v>760.075</v>
      </c>
      <c r="M64" s="405">
        <f>IF(ISERROR(F64/L64-1),"         /0",(F64/L64-1))</f>
        <v>-0.07482156366148096</v>
      </c>
      <c r="N64" s="410">
        <v>648.415</v>
      </c>
      <c r="O64" s="230">
        <v>621.746</v>
      </c>
      <c r="P64" s="229"/>
      <c r="Q64" s="230"/>
      <c r="R64" s="229">
        <f t="shared" si="18"/>
        <v>1270.161</v>
      </c>
      <c r="S64" s="425">
        <f>R64/$R$9</f>
        <v>0.012920106179232033</v>
      </c>
      <c r="T64" s="233">
        <v>842.0189999999999</v>
      </c>
      <c r="U64" s="230">
        <v>570.2109999999999</v>
      </c>
      <c r="V64" s="229"/>
      <c r="W64" s="230"/>
      <c r="X64" s="229">
        <f>SUM(T64:W64)</f>
        <v>1412.2299999999998</v>
      </c>
      <c r="Y64" s="228">
        <f>IF(ISERROR(R64/X64-1),"         /0",IF(R64/X64&gt;5,"  *  ",(R64/X64-1)))</f>
        <v>-0.10059905256225954</v>
      </c>
    </row>
    <row r="65" spans="1:25" s="220" customFormat="1" ht="19.5" customHeight="1">
      <c r="A65" s="235" t="s">
        <v>252</v>
      </c>
      <c r="B65" s="233">
        <v>370.28</v>
      </c>
      <c r="C65" s="230">
        <v>219.725</v>
      </c>
      <c r="D65" s="229">
        <v>0</v>
      </c>
      <c r="E65" s="230">
        <v>0</v>
      </c>
      <c r="F65" s="229">
        <f>SUM(B65:E65)</f>
        <v>590.005</v>
      </c>
      <c r="G65" s="232">
        <f>F65/$F$9</f>
        <v>0.01183758370881396</v>
      </c>
      <c r="H65" s="233">
        <v>689.28</v>
      </c>
      <c r="I65" s="230">
        <v>84.90700000000001</v>
      </c>
      <c r="J65" s="229"/>
      <c r="K65" s="230"/>
      <c r="L65" s="229">
        <f>SUM(H65:K65)</f>
        <v>774.187</v>
      </c>
      <c r="M65" s="405">
        <f>IF(ISERROR(F65/L65-1),"         /0",(F65/L65-1))</f>
        <v>-0.23790376226932253</v>
      </c>
      <c r="N65" s="410">
        <v>709.168</v>
      </c>
      <c r="O65" s="230">
        <v>402.21099999999996</v>
      </c>
      <c r="P65" s="229"/>
      <c r="Q65" s="230"/>
      <c r="R65" s="229">
        <f>SUM(N65:Q65)</f>
        <v>1111.379</v>
      </c>
      <c r="S65" s="425">
        <f>R65/$R$9</f>
        <v>0.011304972114061694</v>
      </c>
      <c r="T65" s="233">
        <v>1225.9450000000002</v>
      </c>
      <c r="U65" s="230">
        <v>368.299</v>
      </c>
      <c r="V65" s="229"/>
      <c r="W65" s="230"/>
      <c r="X65" s="229">
        <f>SUM(T65:W65)</f>
        <v>1594.2440000000001</v>
      </c>
      <c r="Y65" s="228">
        <f>IF(ISERROR(R65/X65-1),"         /0",IF(R65/X65&gt;5,"  *  ",(R65/X65-1)))</f>
        <v>-0.30288023665135333</v>
      </c>
    </row>
    <row r="66" spans="1:25" s="220" customFormat="1" ht="19.5" customHeight="1">
      <c r="A66" s="235" t="s">
        <v>199</v>
      </c>
      <c r="B66" s="233">
        <v>320.133</v>
      </c>
      <c r="C66" s="230">
        <v>183.419</v>
      </c>
      <c r="D66" s="229">
        <v>0</v>
      </c>
      <c r="E66" s="230">
        <v>0</v>
      </c>
      <c r="F66" s="229">
        <f>SUM(B66:E66)</f>
        <v>503.552</v>
      </c>
      <c r="G66" s="232">
        <f>F66/$F$9</f>
        <v>0.010103031248448212</v>
      </c>
      <c r="H66" s="233">
        <v>219.95800000000003</v>
      </c>
      <c r="I66" s="230">
        <v>114.94000000000001</v>
      </c>
      <c r="J66" s="229"/>
      <c r="K66" s="230"/>
      <c r="L66" s="229">
        <f>SUM(H66:K66)</f>
        <v>334.898</v>
      </c>
      <c r="M66" s="405">
        <f>IF(ISERROR(F66/L66-1),"         /0",(F66/L66-1))</f>
        <v>0.5035981104694562</v>
      </c>
      <c r="N66" s="410">
        <v>580.555</v>
      </c>
      <c r="O66" s="230">
        <v>325.4560000000001</v>
      </c>
      <c r="P66" s="229">
        <v>0</v>
      </c>
      <c r="Q66" s="230">
        <v>0</v>
      </c>
      <c r="R66" s="229">
        <f>SUM(N66:Q66)</f>
        <v>906.011</v>
      </c>
      <c r="S66" s="425">
        <f>R66/$R$9</f>
        <v>0.009215964212058309</v>
      </c>
      <c r="T66" s="233">
        <v>417.215</v>
      </c>
      <c r="U66" s="230">
        <v>233.52699999999996</v>
      </c>
      <c r="V66" s="229">
        <v>1.549</v>
      </c>
      <c r="W66" s="230">
        <v>2.02</v>
      </c>
      <c r="X66" s="229">
        <f>SUM(T66:W66)</f>
        <v>654.3109999999999</v>
      </c>
      <c r="Y66" s="228">
        <f>IF(ISERROR(R66/X66-1),"         /0",IF(R66/X66&gt;5,"  *  ",(R66/X66-1)))</f>
        <v>0.3846794567109526</v>
      </c>
    </row>
    <row r="67" spans="1:25" s="220" customFormat="1" ht="19.5" customHeight="1">
      <c r="A67" s="235" t="s">
        <v>212</v>
      </c>
      <c r="B67" s="233">
        <v>138.974</v>
      </c>
      <c r="C67" s="230">
        <v>159.90800000000002</v>
      </c>
      <c r="D67" s="229">
        <v>0</v>
      </c>
      <c r="E67" s="230">
        <v>0</v>
      </c>
      <c r="F67" s="229">
        <f>SUM(B67:E67)</f>
        <v>298.882</v>
      </c>
      <c r="G67" s="232">
        <f>F67/$F$9</f>
        <v>0.005996628323586637</v>
      </c>
      <c r="H67" s="233">
        <v>181.769</v>
      </c>
      <c r="I67" s="230">
        <v>97.009</v>
      </c>
      <c r="J67" s="229"/>
      <c r="K67" s="230"/>
      <c r="L67" s="229">
        <f>SUM(H67:K67)</f>
        <v>278.778</v>
      </c>
      <c r="M67" s="405">
        <f>IF(ISERROR(F67/L67-1),"         /0",(F67/L67-1))</f>
        <v>0.07211472928279838</v>
      </c>
      <c r="N67" s="410">
        <v>192.98899999999998</v>
      </c>
      <c r="O67" s="230">
        <v>219.642</v>
      </c>
      <c r="P67" s="229"/>
      <c r="Q67" s="230"/>
      <c r="R67" s="229">
        <f>SUM(N67:Q67)</f>
        <v>412.631</v>
      </c>
      <c r="S67" s="425">
        <f>R67/$R$9</f>
        <v>0.0041972917865079245</v>
      </c>
      <c r="T67" s="233">
        <v>357.536</v>
      </c>
      <c r="U67" s="230">
        <v>252.783</v>
      </c>
      <c r="V67" s="229"/>
      <c r="W67" s="230"/>
      <c r="X67" s="229">
        <f>SUM(T67:W67)</f>
        <v>610.319</v>
      </c>
      <c r="Y67" s="228">
        <f>IF(ISERROR(R67/X67-1),"         /0",IF(R67/X67&gt;5,"  *  ",(R67/X67-1)))</f>
        <v>-0.32390929989071293</v>
      </c>
    </row>
    <row r="68" spans="1:25" s="220" customFormat="1" ht="19.5" customHeight="1">
      <c r="A68" s="235" t="s">
        <v>196</v>
      </c>
      <c r="B68" s="233">
        <v>171.494</v>
      </c>
      <c r="C68" s="230">
        <v>124.554</v>
      </c>
      <c r="D68" s="229">
        <v>0</v>
      </c>
      <c r="E68" s="230">
        <v>0</v>
      </c>
      <c r="F68" s="229">
        <f>SUM(B68:E68)</f>
        <v>296.048</v>
      </c>
      <c r="G68" s="232">
        <f>F68/$F$9</f>
        <v>0.005939768276246735</v>
      </c>
      <c r="H68" s="233">
        <v>213.891</v>
      </c>
      <c r="I68" s="230">
        <v>88.036</v>
      </c>
      <c r="J68" s="229">
        <v>0</v>
      </c>
      <c r="K68" s="230">
        <v>0</v>
      </c>
      <c r="L68" s="229">
        <f>SUM(H68:K68)</f>
        <v>301.927</v>
      </c>
      <c r="M68" s="405">
        <f>IF(ISERROR(F68/L68-1),"         /0",(F68/L68-1))</f>
        <v>-0.019471594127057235</v>
      </c>
      <c r="N68" s="410">
        <v>294.533</v>
      </c>
      <c r="O68" s="230">
        <v>208.47400000000002</v>
      </c>
      <c r="P68" s="229">
        <v>0</v>
      </c>
      <c r="Q68" s="230">
        <v>0</v>
      </c>
      <c r="R68" s="229">
        <f>SUM(N68:Q68)</f>
        <v>503.00700000000006</v>
      </c>
      <c r="S68" s="425">
        <f>R68/$R$9</f>
        <v>0.005116598485465203</v>
      </c>
      <c r="T68" s="233">
        <v>352.357</v>
      </c>
      <c r="U68" s="230">
        <v>168.903</v>
      </c>
      <c r="V68" s="229">
        <v>0</v>
      </c>
      <c r="W68" s="230">
        <v>0</v>
      </c>
      <c r="X68" s="229">
        <f>SUM(T68:W68)</f>
        <v>521.26</v>
      </c>
      <c r="Y68" s="228">
        <f>IF(ISERROR(R68/X68-1),"         /0",IF(R68/X68&gt;5,"  *  ",(R68/X68-1)))</f>
        <v>-0.035017074012968386</v>
      </c>
    </row>
    <row r="69" spans="1:25" s="220" customFormat="1" ht="19.5" customHeight="1">
      <c r="A69" s="235" t="s">
        <v>219</v>
      </c>
      <c r="B69" s="233">
        <v>0</v>
      </c>
      <c r="C69" s="230">
        <v>245.665</v>
      </c>
      <c r="D69" s="229">
        <v>0</v>
      </c>
      <c r="E69" s="230">
        <v>0</v>
      </c>
      <c r="F69" s="229">
        <f>SUM(B69:E69)</f>
        <v>245.665</v>
      </c>
      <c r="G69" s="232">
        <f>F69/$F$9</f>
        <v>0.004928907385235348</v>
      </c>
      <c r="H69" s="233"/>
      <c r="I69" s="230"/>
      <c r="J69" s="229"/>
      <c r="K69" s="230"/>
      <c r="L69" s="229">
        <f>SUM(H69:K69)</f>
        <v>0</v>
      </c>
      <c r="M69" s="405" t="str">
        <f>IF(ISERROR(F69/L69-1),"         /0",(F69/L69-1))</f>
        <v>         /0</v>
      </c>
      <c r="N69" s="410"/>
      <c r="O69" s="230">
        <v>442.317</v>
      </c>
      <c r="P69" s="229"/>
      <c r="Q69" s="230"/>
      <c r="R69" s="229">
        <f>SUM(N69:Q69)</f>
        <v>442.317</v>
      </c>
      <c r="S69" s="425">
        <f>R69/$R$9</f>
        <v>0.004499258444306962</v>
      </c>
      <c r="T69" s="233"/>
      <c r="U69" s="230"/>
      <c r="V69" s="229"/>
      <c r="W69" s="230"/>
      <c r="X69" s="229">
        <f>SUM(T69:W69)</f>
        <v>0</v>
      </c>
      <c r="Y69" s="228" t="str">
        <f>IF(ISERROR(R69/X69-1),"         /0",IF(R69/X69&gt;5,"  *  ",(R69/X69-1)))</f>
        <v>         /0</v>
      </c>
    </row>
    <row r="70" spans="1:25" s="220" customFormat="1" ht="19.5" customHeight="1">
      <c r="A70" s="235" t="s">
        <v>233</v>
      </c>
      <c r="B70" s="233">
        <v>69.121</v>
      </c>
      <c r="C70" s="230">
        <v>43.491</v>
      </c>
      <c r="D70" s="229">
        <v>0</v>
      </c>
      <c r="E70" s="230">
        <v>0</v>
      </c>
      <c r="F70" s="229">
        <f t="shared" si="16"/>
        <v>112.612</v>
      </c>
      <c r="G70" s="232">
        <f t="shared" si="17"/>
        <v>0.002259394372279824</v>
      </c>
      <c r="H70" s="233">
        <v>11.287</v>
      </c>
      <c r="I70" s="230">
        <v>2.3560000000000003</v>
      </c>
      <c r="J70" s="229"/>
      <c r="K70" s="230"/>
      <c r="L70" s="229">
        <f>SUM(H70:K70)</f>
        <v>13.643</v>
      </c>
      <c r="M70" s="405">
        <f>IF(ISERROR(F70/L70-1),"         /0",(F70/L70-1))</f>
        <v>7.254196291138312</v>
      </c>
      <c r="N70" s="410">
        <v>117.73</v>
      </c>
      <c r="O70" s="230">
        <v>84.51700000000001</v>
      </c>
      <c r="P70" s="229"/>
      <c r="Q70" s="230"/>
      <c r="R70" s="229">
        <f t="shared" si="18"/>
        <v>202.247</v>
      </c>
      <c r="S70" s="425">
        <f t="shared" si="19"/>
        <v>0.002057261020005449</v>
      </c>
      <c r="T70" s="233">
        <v>18.688000000000002</v>
      </c>
      <c r="U70" s="230">
        <v>4.007000000000001</v>
      </c>
      <c r="V70" s="229"/>
      <c r="W70" s="230"/>
      <c r="X70" s="229">
        <f t="shared" si="20"/>
        <v>22.695000000000004</v>
      </c>
      <c r="Y70" s="228" t="str">
        <f t="shared" si="21"/>
        <v>  *  </v>
      </c>
    </row>
    <row r="71" spans="1:25" s="220" customFormat="1" ht="19.5" customHeight="1">
      <c r="A71" s="235" t="s">
        <v>247</v>
      </c>
      <c r="B71" s="233">
        <v>0</v>
      </c>
      <c r="C71" s="230">
        <v>0</v>
      </c>
      <c r="D71" s="229">
        <v>28.717</v>
      </c>
      <c r="E71" s="230">
        <v>59.754</v>
      </c>
      <c r="F71" s="229">
        <f>SUM(B71:E71)</f>
        <v>88.471</v>
      </c>
      <c r="G71" s="232">
        <f>F71/$F$9</f>
        <v>0.001775040666269743</v>
      </c>
      <c r="H71" s="233"/>
      <c r="I71" s="230"/>
      <c r="J71" s="229"/>
      <c r="K71" s="230">
        <v>31.32</v>
      </c>
      <c r="L71" s="229">
        <f>SUM(H71:K71)</f>
        <v>31.32</v>
      </c>
      <c r="M71" s="405">
        <f>IF(ISERROR(F71/L71-1),"         /0",(F71/L71-1))</f>
        <v>1.8247445721583655</v>
      </c>
      <c r="N71" s="410"/>
      <c r="O71" s="230"/>
      <c r="P71" s="229">
        <v>28.717</v>
      </c>
      <c r="Q71" s="230">
        <v>67.003</v>
      </c>
      <c r="R71" s="229">
        <f>SUM(N71:Q71)</f>
        <v>95.72</v>
      </c>
      <c r="S71" s="425">
        <f>R71/$R$9</f>
        <v>0.0009736659868127663</v>
      </c>
      <c r="T71" s="233"/>
      <c r="U71" s="230"/>
      <c r="V71" s="229"/>
      <c r="W71" s="230">
        <v>31.32</v>
      </c>
      <c r="X71" s="229">
        <f>SUM(T71:W71)</f>
        <v>31.32</v>
      </c>
      <c r="Y71" s="228">
        <f>IF(ISERROR(R71/X71-1),"         /0",IF(R71/X71&gt;5,"  *  ",(R71/X71-1)))</f>
        <v>2.0561941251596423</v>
      </c>
    </row>
    <row r="72" spans="1:25" s="220" customFormat="1" ht="19.5" customHeight="1">
      <c r="A72" s="235" t="s">
        <v>228</v>
      </c>
      <c r="B72" s="233">
        <v>54.629999999999995</v>
      </c>
      <c r="C72" s="230">
        <v>22.866</v>
      </c>
      <c r="D72" s="229">
        <v>1.076</v>
      </c>
      <c r="E72" s="230">
        <v>1.076</v>
      </c>
      <c r="F72" s="229">
        <f>SUM(B72:E72)</f>
        <v>79.64799999999998</v>
      </c>
      <c r="G72" s="232">
        <f>F72/$F$9</f>
        <v>0.0015980201307440004</v>
      </c>
      <c r="H72" s="233">
        <v>48.492</v>
      </c>
      <c r="I72" s="230">
        <v>27.567999999999998</v>
      </c>
      <c r="J72" s="229">
        <v>0</v>
      </c>
      <c r="K72" s="230">
        <v>1.15</v>
      </c>
      <c r="L72" s="229">
        <f>SUM(H72:K72)</f>
        <v>77.21000000000001</v>
      </c>
      <c r="M72" s="405">
        <f>IF(ISERROR(F72/L72-1),"         /0",(F72/L72-1))</f>
        <v>0.03157622069680066</v>
      </c>
      <c r="N72" s="410">
        <v>102.04499999999999</v>
      </c>
      <c r="O72" s="230">
        <v>48.75600000000001</v>
      </c>
      <c r="P72" s="229">
        <v>2.598</v>
      </c>
      <c r="Q72" s="230">
        <v>2.528</v>
      </c>
      <c r="R72" s="229">
        <f>SUM(N72:Q72)</f>
        <v>155.927</v>
      </c>
      <c r="S72" s="425">
        <f>R72/$R$9</f>
        <v>0.0015860929411382597</v>
      </c>
      <c r="T72" s="233">
        <v>91.84299999999999</v>
      </c>
      <c r="U72" s="230">
        <v>49.895</v>
      </c>
      <c r="V72" s="229">
        <v>0</v>
      </c>
      <c r="W72" s="230">
        <v>2.42</v>
      </c>
      <c r="X72" s="229">
        <f>SUM(T72:W72)</f>
        <v>144.158</v>
      </c>
      <c r="Y72" s="228">
        <f>IF(ISERROR(R72/X72-1),"         /0",IF(R72/X72&gt;5,"  *  ",(R72/X72-1)))</f>
        <v>0.08163958989442155</v>
      </c>
    </row>
    <row r="73" spans="1:25" s="220" customFormat="1" ht="19.5" customHeight="1" thickBot="1">
      <c r="A73" s="235" t="s">
        <v>211</v>
      </c>
      <c r="B73" s="233">
        <v>40.412000000000006</v>
      </c>
      <c r="C73" s="230">
        <v>57.681000000000004</v>
      </c>
      <c r="D73" s="229">
        <v>0.193</v>
      </c>
      <c r="E73" s="230">
        <v>0.318</v>
      </c>
      <c r="F73" s="229">
        <f t="shared" si="16"/>
        <v>98.60400000000001</v>
      </c>
      <c r="G73" s="232">
        <f t="shared" si="17"/>
        <v>0.001978344427630091</v>
      </c>
      <c r="H73" s="233">
        <v>184.169</v>
      </c>
      <c r="I73" s="230">
        <v>185.661</v>
      </c>
      <c r="J73" s="229">
        <v>0.32499999999999996</v>
      </c>
      <c r="K73" s="230">
        <v>144.84499999999997</v>
      </c>
      <c r="L73" s="229">
        <f>SUM(H73:K73)</f>
        <v>515</v>
      </c>
      <c r="M73" s="405">
        <f>IF(ISERROR(F73/L73-1),"         /0",(F73/L73-1))</f>
        <v>-0.8085359223300971</v>
      </c>
      <c r="N73" s="410">
        <v>74.769</v>
      </c>
      <c r="O73" s="230">
        <v>116.10000000000001</v>
      </c>
      <c r="P73" s="229">
        <v>0.496</v>
      </c>
      <c r="Q73" s="230">
        <v>0.536</v>
      </c>
      <c r="R73" s="229">
        <f t="shared" si="18"/>
        <v>191.90100000000004</v>
      </c>
      <c r="S73" s="425">
        <f t="shared" si="19"/>
        <v>0.0019520212759648633</v>
      </c>
      <c r="T73" s="233">
        <v>291.18800000000005</v>
      </c>
      <c r="U73" s="230">
        <v>370.436</v>
      </c>
      <c r="V73" s="229">
        <v>1.1400000000000001</v>
      </c>
      <c r="W73" s="230">
        <v>187.41000000000003</v>
      </c>
      <c r="X73" s="229">
        <f t="shared" si="20"/>
        <v>850.174</v>
      </c>
      <c r="Y73" s="228">
        <f t="shared" si="21"/>
        <v>-0.7742803237925413</v>
      </c>
    </row>
    <row r="74" spans="1:25" s="236" customFormat="1" ht="19.5" customHeight="1">
      <c r="A74" s="243" t="s">
        <v>57</v>
      </c>
      <c r="B74" s="240">
        <f>SUM(B75:B78)</f>
        <v>782.2600000000001</v>
      </c>
      <c r="C74" s="239">
        <f>SUM(C75:C78)</f>
        <v>237.95099999999996</v>
      </c>
      <c r="D74" s="238">
        <f>SUM(D75:D78)</f>
        <v>0</v>
      </c>
      <c r="E74" s="239">
        <f>SUM(E75:E78)</f>
        <v>6.497</v>
      </c>
      <c r="F74" s="238">
        <f t="shared" si="16"/>
        <v>1026.708</v>
      </c>
      <c r="G74" s="241">
        <f t="shared" si="17"/>
        <v>0.020599387961981616</v>
      </c>
      <c r="H74" s="240">
        <f>SUM(H75:H78)</f>
        <v>816.7700000000001</v>
      </c>
      <c r="I74" s="239">
        <f>SUM(I75:I78)</f>
        <v>281.32300000000004</v>
      </c>
      <c r="J74" s="238">
        <f>SUM(J75:J78)</f>
        <v>0.06</v>
      </c>
      <c r="K74" s="239">
        <f>SUM(K75:K78)</f>
        <v>0.06</v>
      </c>
      <c r="L74" s="238">
        <f>SUM(H74:K74)</f>
        <v>1098.213</v>
      </c>
      <c r="M74" s="404">
        <f>IF(ISERROR(F74/L74-1),"         /0",(F74/L74-1))</f>
        <v>-0.06511032012915519</v>
      </c>
      <c r="N74" s="409">
        <f>SUM(N75:N78)</f>
        <v>1308.5800000000002</v>
      </c>
      <c r="O74" s="239">
        <f>SUM(O75:O78)</f>
        <v>437.20500000000004</v>
      </c>
      <c r="P74" s="238">
        <f>SUM(P75:P78)</f>
        <v>0.075</v>
      </c>
      <c r="Q74" s="239">
        <f>SUM(Q75:Q78)</f>
        <v>7.779</v>
      </c>
      <c r="R74" s="238">
        <f t="shared" si="18"/>
        <v>1753.6390000000004</v>
      </c>
      <c r="S74" s="424">
        <f t="shared" si="19"/>
        <v>0.017838055238699885</v>
      </c>
      <c r="T74" s="240">
        <f>SUM(T75:T78)</f>
        <v>1296.638</v>
      </c>
      <c r="U74" s="239">
        <f>SUM(U75:U78)</f>
        <v>473.429</v>
      </c>
      <c r="V74" s="238">
        <f>SUM(V75:V78)</f>
        <v>0.19</v>
      </c>
      <c r="W74" s="239">
        <f>SUM(W75:W78)</f>
        <v>0.06</v>
      </c>
      <c r="X74" s="238">
        <f t="shared" si="20"/>
        <v>1770.317</v>
      </c>
      <c r="Y74" s="237">
        <f t="shared" si="21"/>
        <v>-0.009420911622042616</v>
      </c>
    </row>
    <row r="75" spans="1:25" ht="19.5" customHeight="1">
      <c r="A75" s="235" t="s">
        <v>213</v>
      </c>
      <c r="B75" s="233">
        <v>563.642</v>
      </c>
      <c r="C75" s="230">
        <v>179.929</v>
      </c>
      <c r="D75" s="229">
        <v>0</v>
      </c>
      <c r="E75" s="230">
        <v>0</v>
      </c>
      <c r="F75" s="229">
        <f t="shared" si="16"/>
        <v>743.571</v>
      </c>
      <c r="G75" s="232">
        <f t="shared" si="17"/>
        <v>0.014918659936689527</v>
      </c>
      <c r="H75" s="233">
        <v>616.998</v>
      </c>
      <c r="I75" s="230">
        <v>172.464</v>
      </c>
      <c r="J75" s="229"/>
      <c r="K75" s="230"/>
      <c r="L75" s="229">
        <f>SUM(H75:K75)</f>
        <v>789.462</v>
      </c>
      <c r="M75" s="405">
        <f>IF(ISERROR(F75/L75-1),"         /0",(F75/L75-1))</f>
        <v>-0.05812946031601263</v>
      </c>
      <c r="N75" s="410">
        <v>842.567</v>
      </c>
      <c r="O75" s="230">
        <v>279.75100000000003</v>
      </c>
      <c r="P75" s="229"/>
      <c r="Q75" s="230"/>
      <c r="R75" s="229">
        <f t="shared" si="18"/>
        <v>1122.318</v>
      </c>
      <c r="S75" s="425">
        <f t="shared" si="19"/>
        <v>0.011416243867402113</v>
      </c>
      <c r="T75" s="233">
        <v>955.703</v>
      </c>
      <c r="U75" s="230">
        <v>286.23699999999997</v>
      </c>
      <c r="V75" s="229"/>
      <c r="W75" s="230"/>
      <c r="X75" s="229">
        <f t="shared" si="20"/>
        <v>1241.94</v>
      </c>
      <c r="Y75" s="228">
        <f t="shared" si="21"/>
        <v>-0.09631866273733036</v>
      </c>
    </row>
    <row r="76" spans="1:25" ht="19.5" customHeight="1">
      <c r="A76" s="235" t="s">
        <v>212</v>
      </c>
      <c r="B76" s="233">
        <v>151.811</v>
      </c>
      <c r="C76" s="230">
        <v>18.557000000000002</v>
      </c>
      <c r="D76" s="229">
        <v>0</v>
      </c>
      <c r="E76" s="230">
        <v>0</v>
      </c>
      <c r="F76" s="229">
        <f>SUM(B76:E76)</f>
        <v>170.368</v>
      </c>
      <c r="G76" s="232">
        <f>F76/$F$9</f>
        <v>0.0034181836786183447</v>
      </c>
      <c r="H76" s="233">
        <v>101.605</v>
      </c>
      <c r="I76" s="230">
        <v>53.089</v>
      </c>
      <c r="J76" s="229"/>
      <c r="K76" s="230"/>
      <c r="L76" s="229">
        <f>SUM(H76:K76)</f>
        <v>154.69400000000002</v>
      </c>
      <c r="M76" s="405">
        <f>IF(ISERROR(F76/L76-1),"         /0",(F76/L76-1))</f>
        <v>0.1013226110902814</v>
      </c>
      <c r="N76" s="410">
        <v>367.82700000000006</v>
      </c>
      <c r="O76" s="230">
        <v>117.32000000000001</v>
      </c>
      <c r="P76" s="229"/>
      <c r="Q76" s="230"/>
      <c r="R76" s="229">
        <f>SUM(N76:Q76)</f>
        <v>485.14700000000005</v>
      </c>
      <c r="S76" s="425">
        <f>R76/$R$9</f>
        <v>0.004934926164900264</v>
      </c>
      <c r="T76" s="233">
        <v>192.596</v>
      </c>
      <c r="U76" s="230">
        <v>128.452</v>
      </c>
      <c r="V76" s="229"/>
      <c r="W76" s="230"/>
      <c r="X76" s="229">
        <f>SUM(T76:W76)</f>
        <v>321.048</v>
      </c>
      <c r="Y76" s="228">
        <f>IF(ISERROR(R76/X76-1),"         /0",IF(R76/X76&gt;5,"  *  ",(R76/X76-1)))</f>
        <v>0.51113540654357</v>
      </c>
    </row>
    <row r="77" spans="1:25" ht="19.5" customHeight="1">
      <c r="A77" s="235" t="s">
        <v>218</v>
      </c>
      <c r="B77" s="233">
        <v>32.642</v>
      </c>
      <c r="C77" s="230">
        <v>38.45</v>
      </c>
      <c r="D77" s="229">
        <v>0</v>
      </c>
      <c r="E77" s="230">
        <v>0</v>
      </c>
      <c r="F77" s="229">
        <f>SUM(B77:E77)</f>
        <v>71.09200000000001</v>
      </c>
      <c r="G77" s="232">
        <f>F77/$F$9</f>
        <v>0.0014263565580410371</v>
      </c>
      <c r="H77" s="233">
        <v>44.904</v>
      </c>
      <c r="I77" s="230">
        <v>37.586</v>
      </c>
      <c r="J77" s="229"/>
      <c r="K77" s="230"/>
      <c r="L77" s="229">
        <f>SUM(H77:K77)</f>
        <v>82.49000000000001</v>
      </c>
      <c r="M77" s="405">
        <f>IF(ISERROR(F77/L77-1),"         /0",(F77/L77-1))</f>
        <v>-0.13817432416050424</v>
      </c>
      <c r="N77" s="410">
        <v>32.642</v>
      </c>
      <c r="O77" s="230">
        <v>38.45</v>
      </c>
      <c r="P77" s="229"/>
      <c r="Q77" s="230"/>
      <c r="R77" s="229">
        <f>SUM(N77:Q77)</f>
        <v>71.09200000000001</v>
      </c>
      <c r="S77" s="425">
        <f>R77/$R$9</f>
        <v>0.0007231494184547973</v>
      </c>
      <c r="T77" s="233">
        <v>44.904</v>
      </c>
      <c r="U77" s="230">
        <v>37.586</v>
      </c>
      <c r="V77" s="229"/>
      <c r="W77" s="230"/>
      <c r="X77" s="229">
        <f>SUM(T77:W77)</f>
        <v>82.49000000000001</v>
      </c>
      <c r="Y77" s="228">
        <f>IF(ISERROR(R77/X77-1),"         /0",IF(R77/X77&gt;5,"  *  ",(R77/X77-1)))</f>
        <v>-0.13817432416050424</v>
      </c>
    </row>
    <row r="78" spans="1:25" ht="19.5" customHeight="1" thickBot="1">
      <c r="A78" s="235" t="s">
        <v>211</v>
      </c>
      <c r="B78" s="233">
        <v>34.165</v>
      </c>
      <c r="C78" s="230">
        <v>1.015</v>
      </c>
      <c r="D78" s="229">
        <v>0</v>
      </c>
      <c r="E78" s="230">
        <v>6.497</v>
      </c>
      <c r="F78" s="229">
        <f>SUM(B78:E78)</f>
        <v>41.677</v>
      </c>
      <c r="G78" s="232">
        <f>F78/$F$9</f>
        <v>0.0008361877886327054</v>
      </c>
      <c r="H78" s="233">
        <v>53.263000000000005</v>
      </c>
      <c r="I78" s="230">
        <v>18.184</v>
      </c>
      <c r="J78" s="229">
        <v>0.06</v>
      </c>
      <c r="K78" s="230">
        <v>0.06</v>
      </c>
      <c r="L78" s="229">
        <f>SUM(H78:K78)</f>
        <v>71.56700000000001</v>
      </c>
      <c r="M78" s="405">
        <f>IF(ISERROR(F78/L78-1),"         /0",(F78/L78-1))</f>
        <v>-0.4176505931504745</v>
      </c>
      <c r="N78" s="410">
        <v>65.544</v>
      </c>
      <c r="O78" s="230">
        <v>1.6840000000000002</v>
      </c>
      <c r="P78" s="229">
        <v>0.075</v>
      </c>
      <c r="Q78" s="230">
        <v>7.779</v>
      </c>
      <c r="R78" s="229">
        <f>SUM(N78:Q78)</f>
        <v>75.082</v>
      </c>
      <c r="S78" s="425">
        <f>R78/$R$9</f>
        <v>0.0007637357879427091</v>
      </c>
      <c r="T78" s="233">
        <v>103.43499999999999</v>
      </c>
      <c r="U78" s="230">
        <v>21.154</v>
      </c>
      <c r="V78" s="229">
        <v>0.19</v>
      </c>
      <c r="W78" s="230">
        <v>0.06</v>
      </c>
      <c r="X78" s="229">
        <f>SUM(T78:W78)</f>
        <v>124.83899999999998</v>
      </c>
      <c r="Y78" s="228">
        <f>IF(ISERROR(R78/X78-1),"         /0",IF(R78/X78&gt;5,"  *  ",(R78/X78-1)))</f>
        <v>-0.39856935733224386</v>
      </c>
    </row>
    <row r="79" spans="1:25" s="330" customFormat="1" ht="19.5" customHeight="1" thickBot="1">
      <c r="A79" s="336" t="s">
        <v>56</v>
      </c>
      <c r="B79" s="334">
        <v>61.155</v>
      </c>
      <c r="C79" s="333">
        <v>7.309</v>
      </c>
      <c r="D79" s="332">
        <v>0</v>
      </c>
      <c r="E79" s="333">
        <v>0</v>
      </c>
      <c r="F79" s="332">
        <f>SUM(B79:E79)</f>
        <v>68.464</v>
      </c>
      <c r="G79" s="335">
        <f>F79/$F$9</f>
        <v>0.0013736295981224547</v>
      </c>
      <c r="H79" s="334">
        <v>66.299</v>
      </c>
      <c r="I79" s="333">
        <v>0</v>
      </c>
      <c r="J79" s="332">
        <v>0</v>
      </c>
      <c r="K79" s="333">
        <v>2.582</v>
      </c>
      <c r="L79" s="332">
        <f>SUM(H79:K79)</f>
        <v>68.881</v>
      </c>
      <c r="M79" s="407">
        <f>IF(ISERROR(F79/L79-1),"         /0",(F79/L79-1))</f>
        <v>-0.006053919077829928</v>
      </c>
      <c r="N79" s="412">
        <v>129.29</v>
      </c>
      <c r="O79" s="333">
        <v>7.309</v>
      </c>
      <c r="P79" s="332">
        <v>0</v>
      </c>
      <c r="Q79" s="333">
        <v>0</v>
      </c>
      <c r="R79" s="332">
        <f>SUM(N79:Q79)</f>
        <v>136.599</v>
      </c>
      <c r="S79" s="427">
        <f>R79/$R$9</f>
        <v>0.0013894880916489455</v>
      </c>
      <c r="T79" s="334">
        <v>123.588</v>
      </c>
      <c r="U79" s="333">
        <v>0</v>
      </c>
      <c r="V79" s="332">
        <v>0</v>
      </c>
      <c r="W79" s="333">
        <v>2.582</v>
      </c>
      <c r="X79" s="332">
        <f>SUM(T79:W79)</f>
        <v>126.16999999999999</v>
      </c>
      <c r="Y79" s="331">
        <f>IF(ISERROR(R79/X79-1),"         /0",IF(R79/X79&gt;5,"  *  ",(R79/X79-1)))</f>
        <v>0.08265831814218916</v>
      </c>
    </row>
    <row r="80" ht="15" thickTop="1">
      <c r="A80" s="121" t="s">
        <v>43</v>
      </c>
    </row>
    <row r="81" ht="409.5">
      <c r="A81" s="121" t="s">
        <v>55</v>
      </c>
    </row>
    <row r="82" ht="15">
      <c r="A82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0:Y65536 M80:M65536 Y3 M3">
    <cfRule type="cellIs" priority="4" dxfId="100" operator="lessThan" stopIfTrue="1">
      <formula>0</formula>
    </cfRule>
  </conditionalFormatting>
  <conditionalFormatting sqref="Y9:Y79 M9:M79">
    <cfRule type="cellIs" priority="5" dxfId="100" operator="lessThan" stopIfTrue="1">
      <formula>0</formula>
    </cfRule>
    <cfRule type="cellIs" priority="6" dxfId="102" operator="greaterThanOrEqual" stopIfTrue="1">
      <formula>0</formula>
    </cfRule>
  </conditionalFormatting>
  <conditionalFormatting sqref="M5 Y5 Y7:Y8 M7:M8">
    <cfRule type="cellIs" priority="2" dxfId="100" operator="lessThan" stopIfTrue="1">
      <formula>0</formula>
    </cfRule>
  </conditionalFormatting>
  <conditionalFormatting sqref="M6 Y6">
    <cfRule type="cellIs" priority="1" dxfId="100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75" zoomScaleNormal="75" zoomScalePageLayoutView="0" workbookViewId="0" topLeftCell="A1">
      <selection activeCell="A9" sqref="A9:Z58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.75" thickBot="1">
      <c r="Y1" s="667" t="s">
        <v>28</v>
      </c>
      <c r="Z1" s="668"/>
    </row>
    <row r="2" ht="9.75" customHeight="1" thickBot="1"/>
    <row r="3" spans="1:26" ht="24" customHeight="1" thickTop="1">
      <c r="A3" s="580" t="s">
        <v>117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2"/>
    </row>
    <row r="4" spans="1:26" ht="21" customHeight="1" thickBot="1">
      <c r="A4" s="592" t="s">
        <v>45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4"/>
    </row>
    <row r="5" spans="1:26" s="174" customFormat="1" ht="19.5" customHeight="1" thickBot="1" thickTop="1">
      <c r="A5" s="660" t="s">
        <v>118</v>
      </c>
      <c r="B5" s="660" t="s">
        <v>119</v>
      </c>
      <c r="C5" s="569" t="s">
        <v>36</v>
      </c>
      <c r="D5" s="570"/>
      <c r="E5" s="570"/>
      <c r="F5" s="570"/>
      <c r="G5" s="570"/>
      <c r="H5" s="570"/>
      <c r="I5" s="570"/>
      <c r="J5" s="570"/>
      <c r="K5" s="571"/>
      <c r="L5" s="571"/>
      <c r="M5" s="571"/>
      <c r="N5" s="572"/>
      <c r="O5" s="573" t="s">
        <v>35</v>
      </c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2"/>
    </row>
    <row r="6" spans="1:26" s="173" customFormat="1" ht="26.25" customHeight="1" thickBot="1">
      <c r="A6" s="661"/>
      <c r="B6" s="661"/>
      <c r="C6" s="669" t="s">
        <v>191</v>
      </c>
      <c r="D6" s="665"/>
      <c r="E6" s="665"/>
      <c r="F6" s="665"/>
      <c r="G6" s="666"/>
      <c r="H6" s="566" t="s">
        <v>34</v>
      </c>
      <c r="I6" s="669" t="s">
        <v>192</v>
      </c>
      <c r="J6" s="665"/>
      <c r="K6" s="665"/>
      <c r="L6" s="665"/>
      <c r="M6" s="666"/>
      <c r="N6" s="566" t="s">
        <v>33</v>
      </c>
      <c r="O6" s="664" t="s">
        <v>193</v>
      </c>
      <c r="P6" s="665"/>
      <c r="Q6" s="665"/>
      <c r="R6" s="665"/>
      <c r="S6" s="666"/>
      <c r="T6" s="566" t="s">
        <v>34</v>
      </c>
      <c r="U6" s="664" t="s">
        <v>194</v>
      </c>
      <c r="V6" s="665"/>
      <c r="W6" s="665"/>
      <c r="X6" s="665"/>
      <c r="Y6" s="666"/>
      <c r="Z6" s="566" t="s">
        <v>33</v>
      </c>
    </row>
    <row r="7" spans="1:26" s="168" customFormat="1" ht="26.25" customHeight="1">
      <c r="A7" s="662"/>
      <c r="B7" s="662"/>
      <c r="C7" s="589" t="s">
        <v>22</v>
      </c>
      <c r="D7" s="590"/>
      <c r="E7" s="587" t="s">
        <v>21</v>
      </c>
      <c r="F7" s="588"/>
      <c r="G7" s="574" t="s">
        <v>17</v>
      </c>
      <c r="H7" s="567"/>
      <c r="I7" s="589" t="s">
        <v>22</v>
      </c>
      <c r="J7" s="590"/>
      <c r="K7" s="587" t="s">
        <v>21</v>
      </c>
      <c r="L7" s="588"/>
      <c r="M7" s="574" t="s">
        <v>17</v>
      </c>
      <c r="N7" s="567"/>
      <c r="O7" s="590" t="s">
        <v>22</v>
      </c>
      <c r="P7" s="590"/>
      <c r="Q7" s="595" t="s">
        <v>21</v>
      </c>
      <c r="R7" s="590"/>
      <c r="S7" s="574" t="s">
        <v>17</v>
      </c>
      <c r="T7" s="567"/>
      <c r="U7" s="596"/>
      <c r="V7" s="588"/>
      <c r="W7" s="587" t="s">
        <v>21</v>
      </c>
      <c r="X7" s="591"/>
      <c r="Y7" s="574" t="s">
        <v>17</v>
      </c>
      <c r="Z7" s="567"/>
    </row>
    <row r="8" spans="1:26" s="168" customFormat="1" ht="31.5" thickBot="1">
      <c r="A8" s="663"/>
      <c r="B8" s="663"/>
      <c r="C8" s="171" t="s">
        <v>19</v>
      </c>
      <c r="D8" s="169" t="s">
        <v>18</v>
      </c>
      <c r="E8" s="170" t="s">
        <v>19</v>
      </c>
      <c r="F8" s="169" t="s">
        <v>18</v>
      </c>
      <c r="G8" s="575"/>
      <c r="H8" s="568"/>
      <c r="I8" s="171" t="s">
        <v>19</v>
      </c>
      <c r="J8" s="169" t="s">
        <v>18</v>
      </c>
      <c r="K8" s="170" t="s">
        <v>19</v>
      </c>
      <c r="L8" s="169" t="s">
        <v>18</v>
      </c>
      <c r="M8" s="575"/>
      <c r="N8" s="568"/>
      <c r="O8" s="172" t="s">
        <v>19</v>
      </c>
      <c r="P8" s="169" t="s">
        <v>18</v>
      </c>
      <c r="Q8" s="170" t="s">
        <v>19</v>
      </c>
      <c r="R8" s="169" t="s">
        <v>18</v>
      </c>
      <c r="S8" s="575"/>
      <c r="T8" s="568"/>
      <c r="U8" s="171" t="s">
        <v>19</v>
      </c>
      <c r="V8" s="169" t="s">
        <v>18</v>
      </c>
      <c r="W8" s="170" t="s">
        <v>19</v>
      </c>
      <c r="X8" s="169" t="s">
        <v>18</v>
      </c>
      <c r="Y8" s="575"/>
      <c r="Z8" s="568"/>
    </row>
    <row r="9" spans="1:26" s="157" customFormat="1" ht="18" customHeight="1" thickBot="1" thickTop="1">
      <c r="A9" s="167" t="s">
        <v>24</v>
      </c>
      <c r="B9" s="372"/>
      <c r="C9" s="166">
        <f>SUM(C10:C58)</f>
        <v>1332586</v>
      </c>
      <c r="D9" s="160">
        <f>SUM(D10:D58)</f>
        <v>1332586</v>
      </c>
      <c r="E9" s="161">
        <f>SUM(E10:E58)</f>
        <v>63751</v>
      </c>
      <c r="F9" s="160">
        <f>SUM(F10:F58)</f>
        <v>63751</v>
      </c>
      <c r="G9" s="159">
        <f>SUM(C9:F9)</f>
        <v>2792674</v>
      </c>
      <c r="H9" s="163">
        <f aca="true" t="shared" si="0" ref="H9:H18">G9/$G$9</f>
        <v>1</v>
      </c>
      <c r="I9" s="162">
        <f>SUM(I10:I58)</f>
        <v>1131090</v>
      </c>
      <c r="J9" s="160">
        <f>SUM(J10:J58)</f>
        <v>1131090</v>
      </c>
      <c r="K9" s="161">
        <f>SUM(K10:K58)</f>
        <v>65966</v>
      </c>
      <c r="L9" s="160">
        <f>SUM(L10:L58)</f>
        <v>65966</v>
      </c>
      <c r="M9" s="159">
        <f aca="true" t="shared" si="1" ref="M9:M18">SUM(I9:L9)</f>
        <v>2394112</v>
      </c>
      <c r="N9" s="165">
        <f aca="true" t="shared" si="2" ref="N9:N18">IF(ISERROR(G9/M9-1),"         /0",(G9/M9-1))</f>
        <v>0.16647592092600516</v>
      </c>
      <c r="O9" s="164">
        <f>SUM(O10:O58)</f>
        <v>2873666</v>
      </c>
      <c r="P9" s="160">
        <f>SUM(P10:P58)</f>
        <v>2873666</v>
      </c>
      <c r="Q9" s="161">
        <f>SUM(Q10:Q58)</f>
        <v>137889</v>
      </c>
      <c r="R9" s="160">
        <f>SUM(R10:R58)</f>
        <v>137889</v>
      </c>
      <c r="S9" s="159">
        <f aca="true" t="shared" si="3" ref="S9:S18">SUM(O9:R9)</f>
        <v>6023110</v>
      </c>
      <c r="T9" s="163">
        <f aca="true" t="shared" si="4" ref="T9:T18">S9/$S$9</f>
        <v>1</v>
      </c>
      <c r="U9" s="162">
        <f>SUM(U10:U58)</f>
        <v>2404800</v>
      </c>
      <c r="V9" s="160">
        <f>SUM(V10:V58)</f>
        <v>2404800</v>
      </c>
      <c r="W9" s="161">
        <f>SUM(W10:W58)</f>
        <v>146822</v>
      </c>
      <c r="X9" s="160">
        <f>SUM(X10:X58)</f>
        <v>146822</v>
      </c>
      <c r="Y9" s="159">
        <f aca="true" t="shared" si="5" ref="Y9:Y18">SUM(U9:X9)</f>
        <v>5103244</v>
      </c>
      <c r="Z9" s="158">
        <f>IF(ISERROR(S9/Y9-1),"         /0",(S9/Y9-1))</f>
        <v>0.18025122843430563</v>
      </c>
    </row>
    <row r="10" spans="1:26" ht="21" customHeight="1" thickTop="1">
      <c r="A10" s="156" t="s">
        <v>138</v>
      </c>
      <c r="B10" s="373" t="s">
        <v>394</v>
      </c>
      <c r="C10" s="154">
        <v>472764</v>
      </c>
      <c r="D10" s="150">
        <v>490701</v>
      </c>
      <c r="E10" s="151">
        <v>14967</v>
      </c>
      <c r="F10" s="150">
        <v>15493</v>
      </c>
      <c r="G10" s="149">
        <f aca="true" t="shared" si="6" ref="G10:G58">SUM(C10:F10)</f>
        <v>993925</v>
      </c>
      <c r="H10" s="153">
        <f t="shared" si="0"/>
        <v>0.35590441275995693</v>
      </c>
      <c r="I10" s="152">
        <v>431911</v>
      </c>
      <c r="J10" s="150">
        <v>445473</v>
      </c>
      <c r="K10" s="151">
        <v>15506</v>
      </c>
      <c r="L10" s="150">
        <v>14088</v>
      </c>
      <c r="M10" s="149">
        <f t="shared" si="1"/>
        <v>906978</v>
      </c>
      <c r="N10" s="155">
        <f t="shared" si="2"/>
        <v>0.0958645082901679</v>
      </c>
      <c r="O10" s="154">
        <v>960945</v>
      </c>
      <c r="P10" s="150">
        <v>1070295</v>
      </c>
      <c r="Q10" s="151">
        <v>32448</v>
      </c>
      <c r="R10" s="150">
        <v>33720</v>
      </c>
      <c r="S10" s="149">
        <f t="shared" si="3"/>
        <v>2097408</v>
      </c>
      <c r="T10" s="153">
        <f t="shared" si="4"/>
        <v>0.3482267466474961</v>
      </c>
      <c r="U10" s="152">
        <v>868341</v>
      </c>
      <c r="V10" s="150">
        <v>982240</v>
      </c>
      <c r="W10" s="151">
        <v>34585</v>
      </c>
      <c r="X10" s="150">
        <v>31935</v>
      </c>
      <c r="Y10" s="149">
        <f t="shared" si="5"/>
        <v>1917101</v>
      </c>
      <c r="Z10" s="148">
        <f aca="true" t="shared" si="7" ref="Z10:Z18">IF(ISERROR(S10/Y10-1),"         /0",IF(S10/Y10&gt;5,"  *  ",(S10/Y10-1)))</f>
        <v>0.0940519044119219</v>
      </c>
    </row>
    <row r="11" spans="1:26" ht="21" customHeight="1">
      <c r="A11" s="147" t="s">
        <v>139</v>
      </c>
      <c r="B11" s="374" t="s">
        <v>395</v>
      </c>
      <c r="C11" s="145">
        <v>172608</v>
      </c>
      <c r="D11" s="141">
        <v>173573</v>
      </c>
      <c r="E11" s="142">
        <v>2526</v>
      </c>
      <c r="F11" s="141">
        <v>2964</v>
      </c>
      <c r="G11" s="140">
        <f t="shared" si="6"/>
        <v>351671</v>
      </c>
      <c r="H11" s="144">
        <f t="shared" si="0"/>
        <v>0.1259262627861326</v>
      </c>
      <c r="I11" s="143">
        <v>109278</v>
      </c>
      <c r="J11" s="141">
        <v>109391</v>
      </c>
      <c r="K11" s="142">
        <v>3251</v>
      </c>
      <c r="L11" s="141">
        <v>3269</v>
      </c>
      <c r="M11" s="140">
        <f t="shared" si="1"/>
        <v>225189</v>
      </c>
      <c r="N11" s="146">
        <f t="shared" si="2"/>
        <v>0.5616704190702033</v>
      </c>
      <c r="O11" s="145">
        <v>384117</v>
      </c>
      <c r="P11" s="141">
        <v>375053</v>
      </c>
      <c r="Q11" s="142">
        <v>6043</v>
      </c>
      <c r="R11" s="141">
        <v>6531</v>
      </c>
      <c r="S11" s="140">
        <f t="shared" si="3"/>
        <v>771744</v>
      </c>
      <c r="T11" s="144">
        <f t="shared" si="4"/>
        <v>0.12813048408546415</v>
      </c>
      <c r="U11" s="143">
        <v>229493</v>
      </c>
      <c r="V11" s="141">
        <v>218578</v>
      </c>
      <c r="W11" s="142">
        <v>7583</v>
      </c>
      <c r="X11" s="141">
        <v>8349</v>
      </c>
      <c r="Y11" s="140">
        <f t="shared" si="5"/>
        <v>464003</v>
      </c>
      <c r="Z11" s="139">
        <f t="shared" si="7"/>
        <v>0.6632306256640581</v>
      </c>
    </row>
    <row r="12" spans="1:26" ht="21" customHeight="1">
      <c r="A12" s="147" t="s">
        <v>140</v>
      </c>
      <c r="B12" s="374" t="s">
        <v>396</v>
      </c>
      <c r="C12" s="145">
        <v>115195</v>
      </c>
      <c r="D12" s="141">
        <v>114043</v>
      </c>
      <c r="E12" s="142">
        <v>2565</v>
      </c>
      <c r="F12" s="141">
        <v>2694</v>
      </c>
      <c r="G12" s="140">
        <f t="shared" si="6"/>
        <v>234497</v>
      </c>
      <c r="H12" s="144">
        <f t="shared" si="0"/>
        <v>0.08396862648486719</v>
      </c>
      <c r="I12" s="143">
        <v>92350</v>
      </c>
      <c r="J12" s="141">
        <v>90806</v>
      </c>
      <c r="K12" s="142">
        <v>2808</v>
      </c>
      <c r="L12" s="141">
        <v>2678</v>
      </c>
      <c r="M12" s="140">
        <f t="shared" si="1"/>
        <v>188642</v>
      </c>
      <c r="N12" s="146">
        <f t="shared" si="2"/>
        <v>0.24307948389012002</v>
      </c>
      <c r="O12" s="145">
        <v>256530</v>
      </c>
      <c r="P12" s="141">
        <v>236959</v>
      </c>
      <c r="Q12" s="142">
        <v>5715</v>
      </c>
      <c r="R12" s="141">
        <v>5875</v>
      </c>
      <c r="S12" s="140">
        <f t="shared" si="3"/>
        <v>505079</v>
      </c>
      <c r="T12" s="144">
        <f t="shared" si="4"/>
        <v>0.08385684471975441</v>
      </c>
      <c r="U12" s="143">
        <v>201474</v>
      </c>
      <c r="V12" s="141">
        <v>181114</v>
      </c>
      <c r="W12" s="142">
        <v>5593</v>
      </c>
      <c r="X12" s="141">
        <v>5884</v>
      </c>
      <c r="Y12" s="140">
        <f t="shared" si="5"/>
        <v>394065</v>
      </c>
      <c r="Z12" s="139">
        <f t="shared" si="7"/>
        <v>0.2817149455039143</v>
      </c>
    </row>
    <row r="13" spans="1:26" ht="21" customHeight="1">
      <c r="A13" s="147" t="s">
        <v>141</v>
      </c>
      <c r="B13" s="374" t="s">
        <v>397</v>
      </c>
      <c r="C13" s="145">
        <v>111357</v>
      </c>
      <c r="D13" s="141">
        <v>107093</v>
      </c>
      <c r="E13" s="142">
        <v>139</v>
      </c>
      <c r="F13" s="141">
        <v>108</v>
      </c>
      <c r="G13" s="140">
        <f t="shared" si="6"/>
        <v>218697</v>
      </c>
      <c r="H13" s="144">
        <f t="shared" si="0"/>
        <v>0.07831096647872254</v>
      </c>
      <c r="I13" s="143">
        <v>74929</v>
      </c>
      <c r="J13" s="141">
        <v>73032</v>
      </c>
      <c r="K13" s="142">
        <v>558</v>
      </c>
      <c r="L13" s="141">
        <v>401</v>
      </c>
      <c r="M13" s="140">
        <f t="shared" si="1"/>
        <v>148920</v>
      </c>
      <c r="N13" s="146">
        <f t="shared" si="2"/>
        <v>0.46855358581788886</v>
      </c>
      <c r="O13" s="145">
        <v>260485</v>
      </c>
      <c r="P13" s="141">
        <v>242956</v>
      </c>
      <c r="Q13" s="142">
        <v>1498</v>
      </c>
      <c r="R13" s="141">
        <v>1168</v>
      </c>
      <c r="S13" s="140">
        <f t="shared" si="3"/>
        <v>506107</v>
      </c>
      <c r="T13" s="144">
        <f t="shared" si="4"/>
        <v>0.0840275206662339</v>
      </c>
      <c r="U13" s="143">
        <v>173405</v>
      </c>
      <c r="V13" s="141">
        <v>159895</v>
      </c>
      <c r="W13" s="142">
        <v>1783</v>
      </c>
      <c r="X13" s="141">
        <v>1193</v>
      </c>
      <c r="Y13" s="140">
        <f t="shared" si="5"/>
        <v>336276</v>
      </c>
      <c r="Z13" s="139">
        <f t="shared" si="7"/>
        <v>0.505034554948911</v>
      </c>
    </row>
    <row r="14" spans="1:26" ht="21" customHeight="1">
      <c r="A14" s="147" t="s">
        <v>142</v>
      </c>
      <c r="B14" s="374" t="s">
        <v>398</v>
      </c>
      <c r="C14" s="145">
        <v>67976</v>
      </c>
      <c r="D14" s="141">
        <v>64537</v>
      </c>
      <c r="E14" s="142">
        <v>1704</v>
      </c>
      <c r="F14" s="141">
        <v>1638</v>
      </c>
      <c r="G14" s="140">
        <f t="shared" si="6"/>
        <v>135855</v>
      </c>
      <c r="H14" s="144">
        <f t="shared" si="0"/>
        <v>0.04864692405916337</v>
      </c>
      <c r="I14" s="143">
        <v>58437</v>
      </c>
      <c r="J14" s="141">
        <v>57422</v>
      </c>
      <c r="K14" s="142">
        <v>1439</v>
      </c>
      <c r="L14" s="141">
        <v>1734</v>
      </c>
      <c r="M14" s="140">
        <f t="shared" si="1"/>
        <v>119032</v>
      </c>
      <c r="N14" s="146">
        <f t="shared" si="2"/>
        <v>0.14133174272464544</v>
      </c>
      <c r="O14" s="145">
        <v>154667</v>
      </c>
      <c r="P14" s="141">
        <v>141043</v>
      </c>
      <c r="Q14" s="142">
        <v>2500</v>
      </c>
      <c r="R14" s="141">
        <v>2380</v>
      </c>
      <c r="S14" s="140">
        <f t="shared" si="3"/>
        <v>300590</v>
      </c>
      <c r="T14" s="144">
        <f t="shared" si="4"/>
        <v>0.04990611162671776</v>
      </c>
      <c r="U14" s="143">
        <v>129049</v>
      </c>
      <c r="V14" s="141">
        <v>115755</v>
      </c>
      <c r="W14" s="142">
        <v>2219</v>
      </c>
      <c r="X14" s="141">
        <v>2487</v>
      </c>
      <c r="Y14" s="140">
        <f t="shared" si="5"/>
        <v>249510</v>
      </c>
      <c r="Z14" s="139">
        <f t="shared" si="7"/>
        <v>0.2047212536571681</v>
      </c>
    </row>
    <row r="15" spans="1:26" ht="21" customHeight="1">
      <c r="A15" s="147" t="s">
        <v>143</v>
      </c>
      <c r="B15" s="374" t="s">
        <v>399</v>
      </c>
      <c r="C15" s="145">
        <v>48826</v>
      </c>
      <c r="D15" s="141">
        <v>48914</v>
      </c>
      <c r="E15" s="142">
        <v>1336</v>
      </c>
      <c r="F15" s="141">
        <v>1296</v>
      </c>
      <c r="G15" s="140">
        <f t="shared" si="6"/>
        <v>100372</v>
      </c>
      <c r="H15" s="144">
        <f t="shared" si="0"/>
        <v>0.03594118038840194</v>
      </c>
      <c r="I15" s="143">
        <v>46290</v>
      </c>
      <c r="J15" s="141">
        <v>46199</v>
      </c>
      <c r="K15" s="142">
        <v>1543</v>
      </c>
      <c r="L15" s="141">
        <v>1376</v>
      </c>
      <c r="M15" s="140">
        <f t="shared" si="1"/>
        <v>95408</v>
      </c>
      <c r="N15" s="146">
        <f t="shared" si="2"/>
        <v>0.05202917994298173</v>
      </c>
      <c r="O15" s="145">
        <v>103227</v>
      </c>
      <c r="P15" s="141">
        <v>98434</v>
      </c>
      <c r="Q15" s="142">
        <v>3061</v>
      </c>
      <c r="R15" s="141">
        <v>3012</v>
      </c>
      <c r="S15" s="140">
        <f t="shared" si="3"/>
        <v>207734</v>
      </c>
      <c r="T15" s="144">
        <f t="shared" si="4"/>
        <v>0.03448949130930699</v>
      </c>
      <c r="U15" s="143">
        <v>100043</v>
      </c>
      <c r="V15" s="141">
        <v>92418</v>
      </c>
      <c r="W15" s="142">
        <v>3400</v>
      </c>
      <c r="X15" s="141">
        <v>3282</v>
      </c>
      <c r="Y15" s="140">
        <f t="shared" si="5"/>
        <v>199143</v>
      </c>
      <c r="Z15" s="139">
        <f t="shared" si="7"/>
        <v>0.043139854275570766</v>
      </c>
    </row>
    <row r="16" spans="1:26" ht="21" customHeight="1">
      <c r="A16" s="147" t="s">
        <v>144</v>
      </c>
      <c r="B16" s="374" t="s">
        <v>400</v>
      </c>
      <c r="C16" s="145">
        <v>36113</v>
      </c>
      <c r="D16" s="141">
        <v>34288</v>
      </c>
      <c r="E16" s="142">
        <v>12297</v>
      </c>
      <c r="F16" s="141">
        <v>11643</v>
      </c>
      <c r="G16" s="140">
        <f t="shared" si="6"/>
        <v>94341</v>
      </c>
      <c r="H16" s="144">
        <f>G16/$G$9</f>
        <v>0.03378160143289192</v>
      </c>
      <c r="I16" s="143">
        <v>28886</v>
      </c>
      <c r="J16" s="141">
        <v>27122</v>
      </c>
      <c r="K16" s="142">
        <v>13904</v>
      </c>
      <c r="L16" s="141">
        <v>13073</v>
      </c>
      <c r="M16" s="140">
        <f>SUM(I16:L16)</f>
        <v>82985</v>
      </c>
      <c r="N16" s="146">
        <f>IF(ISERROR(G16/M16-1),"         /0",(G16/M16-1))</f>
        <v>0.13684400795324447</v>
      </c>
      <c r="O16" s="145">
        <v>86302</v>
      </c>
      <c r="P16" s="141">
        <v>79786</v>
      </c>
      <c r="Q16" s="142">
        <v>27108</v>
      </c>
      <c r="R16" s="141">
        <v>26284</v>
      </c>
      <c r="S16" s="140">
        <f>SUM(O16:R16)</f>
        <v>219480</v>
      </c>
      <c r="T16" s="144">
        <f>S16/$S$9</f>
        <v>0.036439646627738825</v>
      </c>
      <c r="U16" s="143">
        <v>68425</v>
      </c>
      <c r="V16" s="141">
        <v>62595</v>
      </c>
      <c r="W16" s="142">
        <v>34064</v>
      </c>
      <c r="X16" s="141">
        <v>31884</v>
      </c>
      <c r="Y16" s="140">
        <f>SUM(U16:X16)</f>
        <v>196968</v>
      </c>
      <c r="Z16" s="139">
        <f>IF(ISERROR(S16/Y16-1),"         /0",IF(S16/Y16&gt;5,"  *  ",(S16/Y16-1)))</f>
        <v>0.11429267698306322</v>
      </c>
    </row>
    <row r="17" spans="1:26" ht="21" customHeight="1">
      <c r="A17" s="147" t="s">
        <v>150</v>
      </c>
      <c r="B17" s="374" t="s">
        <v>401</v>
      </c>
      <c r="C17" s="145">
        <v>45448</v>
      </c>
      <c r="D17" s="141">
        <v>42653</v>
      </c>
      <c r="E17" s="142">
        <v>66</v>
      </c>
      <c r="F17" s="141">
        <v>64</v>
      </c>
      <c r="G17" s="140">
        <f t="shared" si="6"/>
        <v>88231</v>
      </c>
      <c r="H17" s="144">
        <f>G17/$G$9</f>
        <v>0.03159373417735117</v>
      </c>
      <c r="I17" s="143">
        <v>38221</v>
      </c>
      <c r="J17" s="141">
        <v>36241</v>
      </c>
      <c r="K17" s="142">
        <v>136</v>
      </c>
      <c r="L17" s="141">
        <v>170</v>
      </c>
      <c r="M17" s="140">
        <f>SUM(I17:L17)</f>
        <v>74768</v>
      </c>
      <c r="N17" s="146">
        <f>IF(ISERROR(G17/M17-1),"         /0",(G17/M17-1))</f>
        <v>0.18006366359940085</v>
      </c>
      <c r="O17" s="145">
        <v>104968</v>
      </c>
      <c r="P17" s="141">
        <v>98838</v>
      </c>
      <c r="Q17" s="142">
        <v>253</v>
      </c>
      <c r="R17" s="141">
        <v>259</v>
      </c>
      <c r="S17" s="140">
        <f>SUM(O17:R17)</f>
        <v>204318</v>
      </c>
      <c r="T17" s="144">
        <f>S17/$S$9</f>
        <v>0.03392234244435184</v>
      </c>
      <c r="U17" s="143">
        <v>88824</v>
      </c>
      <c r="V17" s="141">
        <v>81285</v>
      </c>
      <c r="W17" s="142">
        <v>897</v>
      </c>
      <c r="X17" s="141">
        <v>771</v>
      </c>
      <c r="Y17" s="140">
        <f>SUM(U17:X17)</f>
        <v>171777</v>
      </c>
      <c r="Z17" s="139">
        <f>IF(ISERROR(S17/Y17-1),"         /0",IF(S17/Y17&gt;5,"  *  ",(S17/Y17-1)))</f>
        <v>0.1894374683455875</v>
      </c>
    </row>
    <row r="18" spans="1:26" ht="21" customHeight="1">
      <c r="A18" s="147" t="s">
        <v>145</v>
      </c>
      <c r="B18" s="374" t="s">
        <v>402</v>
      </c>
      <c r="C18" s="145">
        <v>37024</v>
      </c>
      <c r="D18" s="141">
        <v>35992</v>
      </c>
      <c r="E18" s="142">
        <v>1958</v>
      </c>
      <c r="F18" s="141">
        <v>1730</v>
      </c>
      <c r="G18" s="140">
        <f t="shared" si="6"/>
        <v>76704</v>
      </c>
      <c r="H18" s="144">
        <f t="shared" si="0"/>
        <v>0.027466148931096147</v>
      </c>
      <c r="I18" s="143">
        <v>28556</v>
      </c>
      <c r="J18" s="141">
        <v>27468</v>
      </c>
      <c r="K18" s="142">
        <v>1330</v>
      </c>
      <c r="L18" s="141">
        <v>1983</v>
      </c>
      <c r="M18" s="140">
        <f t="shared" si="1"/>
        <v>59337</v>
      </c>
      <c r="N18" s="146">
        <f t="shared" si="2"/>
        <v>0.2926841599676424</v>
      </c>
      <c r="O18" s="145">
        <v>79219</v>
      </c>
      <c r="P18" s="141">
        <v>72173</v>
      </c>
      <c r="Q18" s="142">
        <v>3291</v>
      </c>
      <c r="R18" s="141">
        <v>3123</v>
      </c>
      <c r="S18" s="140">
        <f t="shared" si="3"/>
        <v>157806</v>
      </c>
      <c r="T18" s="144">
        <f t="shared" si="4"/>
        <v>0.02620008600208198</v>
      </c>
      <c r="U18" s="143">
        <v>62645</v>
      </c>
      <c r="V18" s="141">
        <v>53978</v>
      </c>
      <c r="W18" s="142">
        <v>3089</v>
      </c>
      <c r="X18" s="141">
        <v>3758</v>
      </c>
      <c r="Y18" s="140">
        <f t="shared" si="5"/>
        <v>123470</v>
      </c>
      <c r="Z18" s="139">
        <f t="shared" si="7"/>
        <v>0.27809184417267363</v>
      </c>
    </row>
    <row r="19" spans="1:26" ht="21" customHeight="1">
      <c r="A19" s="147" t="s">
        <v>149</v>
      </c>
      <c r="B19" s="374" t="s">
        <v>403</v>
      </c>
      <c r="C19" s="145">
        <v>33448</v>
      </c>
      <c r="D19" s="141">
        <v>33512</v>
      </c>
      <c r="E19" s="142">
        <v>719</v>
      </c>
      <c r="F19" s="141">
        <v>823</v>
      </c>
      <c r="G19" s="140">
        <f t="shared" si="6"/>
        <v>68502</v>
      </c>
      <c r="H19" s="144">
        <f aca="true" t="shared" si="8" ref="H19:H29">G19/$G$9</f>
        <v>0.02452917884436207</v>
      </c>
      <c r="I19" s="143">
        <v>33251</v>
      </c>
      <c r="J19" s="141">
        <v>33579</v>
      </c>
      <c r="K19" s="142">
        <v>760</v>
      </c>
      <c r="L19" s="141">
        <v>768</v>
      </c>
      <c r="M19" s="140">
        <f aca="true" t="shared" si="9" ref="M19:M29">SUM(I19:L19)</f>
        <v>68358</v>
      </c>
      <c r="N19" s="146">
        <f aca="true" t="shared" si="10" ref="N19:N29">IF(ISERROR(G19/M19-1),"         /0",(G19/M19-1))</f>
        <v>0.0021065566575968475</v>
      </c>
      <c r="O19" s="145">
        <v>68868</v>
      </c>
      <c r="P19" s="141">
        <v>73195</v>
      </c>
      <c r="Q19" s="142">
        <v>1966</v>
      </c>
      <c r="R19" s="141">
        <v>2525</v>
      </c>
      <c r="S19" s="140">
        <f aca="true" t="shared" si="11" ref="S19:S29">SUM(O19:R19)</f>
        <v>146554</v>
      </c>
      <c r="T19" s="144">
        <f aca="true" t="shared" si="12" ref="T19:T29">S19/$S$9</f>
        <v>0.02433194811318405</v>
      </c>
      <c r="U19" s="143">
        <v>69325</v>
      </c>
      <c r="V19" s="141">
        <v>74046</v>
      </c>
      <c r="W19" s="142">
        <v>2127</v>
      </c>
      <c r="X19" s="141">
        <v>2716</v>
      </c>
      <c r="Y19" s="140">
        <f aca="true" t="shared" si="13" ref="Y19:Y29">SUM(U19:X19)</f>
        <v>148214</v>
      </c>
      <c r="Z19" s="139">
        <f aca="true" t="shared" si="14" ref="Z19:Z29">IF(ISERROR(S19/Y19-1),"         /0",IF(S19/Y19&gt;5,"  *  ",(S19/Y19-1)))</f>
        <v>-0.01120002159040312</v>
      </c>
    </row>
    <row r="20" spans="1:26" ht="21" customHeight="1">
      <c r="A20" s="147" t="s">
        <v>146</v>
      </c>
      <c r="B20" s="374" t="s">
        <v>404</v>
      </c>
      <c r="C20" s="145">
        <v>30582</v>
      </c>
      <c r="D20" s="141">
        <v>31559</v>
      </c>
      <c r="E20" s="142">
        <v>234</v>
      </c>
      <c r="F20" s="141">
        <v>245</v>
      </c>
      <c r="G20" s="140">
        <f t="shared" si="6"/>
        <v>62620</v>
      </c>
      <c r="H20" s="144">
        <f t="shared" si="8"/>
        <v>0.022422953771188473</v>
      </c>
      <c r="I20" s="143">
        <v>29940</v>
      </c>
      <c r="J20" s="141">
        <v>29637</v>
      </c>
      <c r="K20" s="142">
        <v>323</v>
      </c>
      <c r="L20" s="141">
        <v>432</v>
      </c>
      <c r="M20" s="140">
        <f t="shared" si="9"/>
        <v>60332</v>
      </c>
      <c r="N20" s="146">
        <f t="shared" si="10"/>
        <v>0.037923490021879</v>
      </c>
      <c r="O20" s="145">
        <v>69883</v>
      </c>
      <c r="P20" s="141">
        <v>68588</v>
      </c>
      <c r="Q20" s="142">
        <v>423</v>
      </c>
      <c r="R20" s="141">
        <v>431</v>
      </c>
      <c r="S20" s="140">
        <f t="shared" si="11"/>
        <v>139325</v>
      </c>
      <c r="T20" s="144">
        <f t="shared" si="12"/>
        <v>0.023131737590713103</v>
      </c>
      <c r="U20" s="143">
        <v>69715</v>
      </c>
      <c r="V20" s="141">
        <v>67803</v>
      </c>
      <c r="W20" s="142">
        <v>892</v>
      </c>
      <c r="X20" s="141">
        <v>999</v>
      </c>
      <c r="Y20" s="140">
        <f t="shared" si="13"/>
        <v>139409</v>
      </c>
      <c r="Z20" s="139">
        <f t="shared" si="14"/>
        <v>-0.0006025435947464297</v>
      </c>
    </row>
    <row r="21" spans="1:26" ht="21" customHeight="1">
      <c r="A21" s="147" t="s">
        <v>151</v>
      </c>
      <c r="B21" s="374" t="s">
        <v>405</v>
      </c>
      <c r="C21" s="145">
        <v>23450</v>
      </c>
      <c r="D21" s="141">
        <v>21827</v>
      </c>
      <c r="E21" s="142">
        <v>63</v>
      </c>
      <c r="F21" s="141">
        <v>64</v>
      </c>
      <c r="G21" s="140">
        <f t="shared" si="6"/>
        <v>45404</v>
      </c>
      <c r="H21" s="144">
        <f>G21/$G$9</f>
        <v>0.016258252842974153</v>
      </c>
      <c r="I21" s="143">
        <v>22556</v>
      </c>
      <c r="J21" s="141">
        <v>21096</v>
      </c>
      <c r="K21" s="142">
        <v>118</v>
      </c>
      <c r="L21" s="141">
        <v>120</v>
      </c>
      <c r="M21" s="140">
        <f>SUM(I21:L21)</f>
        <v>43890</v>
      </c>
      <c r="N21" s="146">
        <f>IF(ISERROR(G21/M21-1),"         /0",(G21/M21-1))</f>
        <v>0.034495329232171246</v>
      </c>
      <c r="O21" s="145">
        <v>51033</v>
      </c>
      <c r="P21" s="141">
        <v>44672</v>
      </c>
      <c r="Q21" s="142">
        <v>230</v>
      </c>
      <c r="R21" s="141">
        <v>242</v>
      </c>
      <c r="S21" s="140">
        <f>SUM(O21:R21)</f>
        <v>96177</v>
      </c>
      <c r="T21" s="144">
        <f>S21/$S$9</f>
        <v>0.015967996599763244</v>
      </c>
      <c r="U21" s="143">
        <v>50912</v>
      </c>
      <c r="V21" s="141">
        <v>44866</v>
      </c>
      <c r="W21" s="142">
        <v>402</v>
      </c>
      <c r="X21" s="141">
        <v>387</v>
      </c>
      <c r="Y21" s="140">
        <f>SUM(U21:X21)</f>
        <v>96567</v>
      </c>
      <c r="Z21" s="139">
        <f>IF(ISERROR(S21/Y21-1),"         /0",IF(S21/Y21&gt;5,"  *  ",(S21/Y21-1)))</f>
        <v>-0.004038646742676066</v>
      </c>
    </row>
    <row r="22" spans="1:26" ht="21" customHeight="1">
      <c r="A22" s="147" t="s">
        <v>152</v>
      </c>
      <c r="B22" s="374" t="s">
        <v>152</v>
      </c>
      <c r="C22" s="145">
        <v>16194</v>
      </c>
      <c r="D22" s="141">
        <v>15815</v>
      </c>
      <c r="E22" s="142">
        <v>1287</v>
      </c>
      <c r="F22" s="141">
        <v>1279</v>
      </c>
      <c r="G22" s="140">
        <f t="shared" si="6"/>
        <v>34575</v>
      </c>
      <c r="H22" s="144">
        <f>G22/$G$9</f>
        <v>0.012380607260281723</v>
      </c>
      <c r="I22" s="143">
        <v>14656</v>
      </c>
      <c r="J22" s="141">
        <v>14409</v>
      </c>
      <c r="K22" s="142">
        <v>1868</v>
      </c>
      <c r="L22" s="141">
        <v>1851</v>
      </c>
      <c r="M22" s="140">
        <f>SUM(I22:L22)</f>
        <v>32784</v>
      </c>
      <c r="N22" s="146">
        <f>IF(ISERROR(G22/M22-1),"         /0",(G22/M22-1))</f>
        <v>0.054630307467057104</v>
      </c>
      <c r="O22" s="145">
        <v>31516</v>
      </c>
      <c r="P22" s="141">
        <v>30494</v>
      </c>
      <c r="Q22" s="142">
        <v>2665</v>
      </c>
      <c r="R22" s="141">
        <v>2720</v>
      </c>
      <c r="S22" s="140">
        <f>SUM(O22:R22)</f>
        <v>67395</v>
      </c>
      <c r="T22" s="144">
        <f>S22/$S$9</f>
        <v>0.011189402152708484</v>
      </c>
      <c r="U22" s="143">
        <v>28572</v>
      </c>
      <c r="V22" s="141">
        <v>28359</v>
      </c>
      <c r="W22" s="142">
        <v>3580</v>
      </c>
      <c r="X22" s="141">
        <v>3461</v>
      </c>
      <c r="Y22" s="140">
        <f>SUM(U22:X22)</f>
        <v>63972</v>
      </c>
      <c r="Z22" s="139">
        <f>IF(ISERROR(S22/Y22-1),"         /0",IF(S22/Y22&gt;5,"  *  ",(S22/Y22-1)))</f>
        <v>0.05350778465578698</v>
      </c>
    </row>
    <row r="23" spans="1:26" ht="21" customHeight="1">
      <c r="A23" s="147" t="s">
        <v>155</v>
      </c>
      <c r="B23" s="374" t="s">
        <v>406</v>
      </c>
      <c r="C23" s="145">
        <v>11565</v>
      </c>
      <c r="D23" s="141">
        <v>10933</v>
      </c>
      <c r="E23" s="142">
        <v>1085</v>
      </c>
      <c r="F23" s="141">
        <v>1126</v>
      </c>
      <c r="G23" s="140">
        <f t="shared" si="6"/>
        <v>24709</v>
      </c>
      <c r="H23" s="144">
        <f>G23/$G$9</f>
        <v>0.008847792474166337</v>
      </c>
      <c r="I23" s="143">
        <v>9438</v>
      </c>
      <c r="J23" s="141">
        <v>8574</v>
      </c>
      <c r="K23" s="142">
        <v>990</v>
      </c>
      <c r="L23" s="141">
        <v>1024</v>
      </c>
      <c r="M23" s="140">
        <f>SUM(I23:L23)</f>
        <v>20026</v>
      </c>
      <c r="N23" s="146">
        <f>IF(ISERROR(G23/M23-1),"         /0",(G23/M23-1))</f>
        <v>0.23384600019974044</v>
      </c>
      <c r="O23" s="145">
        <v>27607</v>
      </c>
      <c r="P23" s="141">
        <v>22786</v>
      </c>
      <c r="Q23" s="142">
        <v>2417</v>
      </c>
      <c r="R23" s="141">
        <v>2569</v>
      </c>
      <c r="S23" s="140">
        <f>SUM(O23:R23)</f>
        <v>55379</v>
      </c>
      <c r="T23" s="144">
        <f>S23/$S$9</f>
        <v>0.009194419494247989</v>
      </c>
      <c r="U23" s="143">
        <v>22537</v>
      </c>
      <c r="V23" s="141">
        <v>18214</v>
      </c>
      <c r="W23" s="142">
        <v>2398</v>
      </c>
      <c r="X23" s="141">
        <v>2545</v>
      </c>
      <c r="Y23" s="140">
        <f>SUM(U23:X23)</f>
        <v>45694</v>
      </c>
      <c r="Z23" s="139">
        <f>IF(ISERROR(S23/Y23-1),"         /0",IF(S23/Y23&gt;5,"  *  ",(S23/Y23-1)))</f>
        <v>0.21195342933426708</v>
      </c>
    </row>
    <row r="24" spans="1:26" ht="21" customHeight="1">
      <c r="A24" s="147" t="s">
        <v>153</v>
      </c>
      <c r="B24" s="374" t="s">
        <v>407</v>
      </c>
      <c r="C24" s="145">
        <v>11980</v>
      </c>
      <c r="D24" s="141">
        <v>11303</v>
      </c>
      <c r="E24" s="142">
        <v>529</v>
      </c>
      <c r="F24" s="141">
        <v>552</v>
      </c>
      <c r="G24" s="140">
        <f t="shared" si="6"/>
        <v>24364</v>
      </c>
      <c r="H24" s="144">
        <f t="shared" si="8"/>
        <v>0.008724254961373938</v>
      </c>
      <c r="I24" s="143">
        <v>11491</v>
      </c>
      <c r="J24" s="141">
        <v>11428</v>
      </c>
      <c r="K24" s="142">
        <v>489</v>
      </c>
      <c r="L24" s="141">
        <v>472</v>
      </c>
      <c r="M24" s="140">
        <f t="shared" si="9"/>
        <v>23880</v>
      </c>
      <c r="N24" s="146">
        <f t="shared" si="10"/>
        <v>0.020268006700167485</v>
      </c>
      <c r="O24" s="145">
        <v>23837</v>
      </c>
      <c r="P24" s="141">
        <v>21880</v>
      </c>
      <c r="Q24" s="142">
        <v>1051</v>
      </c>
      <c r="R24" s="141">
        <v>1051</v>
      </c>
      <c r="S24" s="140">
        <f t="shared" si="11"/>
        <v>47819</v>
      </c>
      <c r="T24" s="144">
        <f t="shared" si="12"/>
        <v>0.007939253973445613</v>
      </c>
      <c r="U24" s="143">
        <v>23438</v>
      </c>
      <c r="V24" s="141">
        <v>21899</v>
      </c>
      <c r="W24" s="142">
        <v>948</v>
      </c>
      <c r="X24" s="141">
        <v>898</v>
      </c>
      <c r="Y24" s="140">
        <f t="shared" si="13"/>
        <v>47183</v>
      </c>
      <c r="Z24" s="139">
        <f t="shared" si="14"/>
        <v>0.013479431151050214</v>
      </c>
    </row>
    <row r="25" spans="1:26" ht="21" customHeight="1">
      <c r="A25" s="147" t="s">
        <v>154</v>
      </c>
      <c r="B25" s="374" t="s">
        <v>408</v>
      </c>
      <c r="C25" s="145">
        <v>11658</v>
      </c>
      <c r="D25" s="141">
        <v>10943</v>
      </c>
      <c r="E25" s="142">
        <v>28</v>
      </c>
      <c r="F25" s="141">
        <v>29</v>
      </c>
      <c r="G25" s="140">
        <f t="shared" si="6"/>
        <v>22658</v>
      </c>
      <c r="H25" s="144">
        <f t="shared" si="8"/>
        <v>0.008113370912609205</v>
      </c>
      <c r="I25" s="143">
        <v>10499</v>
      </c>
      <c r="J25" s="141">
        <v>10239</v>
      </c>
      <c r="K25" s="142">
        <v>91</v>
      </c>
      <c r="L25" s="141">
        <v>92</v>
      </c>
      <c r="M25" s="140">
        <f t="shared" si="9"/>
        <v>20921</v>
      </c>
      <c r="N25" s="146">
        <f t="shared" si="10"/>
        <v>0.08302662396634952</v>
      </c>
      <c r="O25" s="145">
        <v>24782</v>
      </c>
      <c r="P25" s="141">
        <v>22146</v>
      </c>
      <c r="Q25" s="142">
        <v>98</v>
      </c>
      <c r="R25" s="141">
        <v>94</v>
      </c>
      <c r="S25" s="140">
        <f t="shared" si="11"/>
        <v>47120</v>
      </c>
      <c r="T25" s="144">
        <f t="shared" si="12"/>
        <v>0.00782320097092698</v>
      </c>
      <c r="U25" s="143">
        <v>25470</v>
      </c>
      <c r="V25" s="141">
        <v>21154</v>
      </c>
      <c r="W25" s="142">
        <v>237</v>
      </c>
      <c r="X25" s="141">
        <v>183</v>
      </c>
      <c r="Y25" s="140">
        <f t="shared" si="13"/>
        <v>47044</v>
      </c>
      <c r="Z25" s="139">
        <f t="shared" si="14"/>
        <v>0.001615508885298933</v>
      </c>
    </row>
    <row r="26" spans="1:26" ht="21" customHeight="1">
      <c r="A26" s="147" t="s">
        <v>147</v>
      </c>
      <c r="B26" s="374" t="s">
        <v>409</v>
      </c>
      <c r="C26" s="145">
        <v>9530</v>
      </c>
      <c r="D26" s="141">
        <v>9048</v>
      </c>
      <c r="E26" s="142">
        <v>6</v>
      </c>
      <c r="F26" s="141">
        <v>11</v>
      </c>
      <c r="G26" s="140">
        <f t="shared" si="6"/>
        <v>18595</v>
      </c>
      <c r="H26" s="144">
        <f t="shared" si="8"/>
        <v>0.006658492899636693</v>
      </c>
      <c r="I26" s="143">
        <v>12012</v>
      </c>
      <c r="J26" s="141">
        <v>10876</v>
      </c>
      <c r="K26" s="142">
        <v>440</v>
      </c>
      <c r="L26" s="141">
        <v>299</v>
      </c>
      <c r="M26" s="140">
        <f t="shared" si="9"/>
        <v>23627</v>
      </c>
      <c r="N26" s="146">
        <f t="shared" si="10"/>
        <v>-0.21297667922292296</v>
      </c>
      <c r="O26" s="145">
        <v>20218</v>
      </c>
      <c r="P26" s="141">
        <v>18156</v>
      </c>
      <c r="Q26" s="142">
        <v>262</v>
      </c>
      <c r="R26" s="141">
        <v>117</v>
      </c>
      <c r="S26" s="140">
        <f t="shared" si="11"/>
        <v>38753</v>
      </c>
      <c r="T26" s="144">
        <f t="shared" si="12"/>
        <v>0.006434051511594509</v>
      </c>
      <c r="U26" s="143">
        <v>27681</v>
      </c>
      <c r="V26" s="141">
        <v>22632</v>
      </c>
      <c r="W26" s="142">
        <v>1406</v>
      </c>
      <c r="X26" s="141">
        <v>1366</v>
      </c>
      <c r="Y26" s="140">
        <f t="shared" si="13"/>
        <v>53085</v>
      </c>
      <c r="Z26" s="139">
        <f t="shared" si="14"/>
        <v>-0.2699821041725534</v>
      </c>
    </row>
    <row r="27" spans="1:26" ht="21" customHeight="1">
      <c r="A27" s="147" t="s">
        <v>156</v>
      </c>
      <c r="B27" s="374" t="s">
        <v>410</v>
      </c>
      <c r="C27" s="145">
        <v>8496</v>
      </c>
      <c r="D27" s="141">
        <v>8302</v>
      </c>
      <c r="E27" s="142">
        <v>28</v>
      </c>
      <c r="F27" s="141">
        <v>50</v>
      </c>
      <c r="G27" s="140">
        <f t="shared" si="6"/>
        <v>16876</v>
      </c>
      <c r="H27" s="144">
        <f t="shared" si="8"/>
        <v>0.006042953814158043</v>
      </c>
      <c r="I27" s="143">
        <v>8845</v>
      </c>
      <c r="J27" s="141">
        <v>8559</v>
      </c>
      <c r="K27" s="142">
        <v>110</v>
      </c>
      <c r="L27" s="141">
        <v>151</v>
      </c>
      <c r="M27" s="140">
        <f t="shared" si="9"/>
        <v>17665</v>
      </c>
      <c r="N27" s="146">
        <f t="shared" si="10"/>
        <v>-0.04466459099915088</v>
      </c>
      <c r="O27" s="145">
        <v>18618</v>
      </c>
      <c r="P27" s="141">
        <v>16422</v>
      </c>
      <c r="Q27" s="142">
        <v>245</v>
      </c>
      <c r="R27" s="141">
        <v>236</v>
      </c>
      <c r="S27" s="140">
        <f t="shared" si="11"/>
        <v>35521</v>
      </c>
      <c r="T27" s="144">
        <f t="shared" si="12"/>
        <v>0.005897451648732964</v>
      </c>
      <c r="U27" s="143">
        <v>19233</v>
      </c>
      <c r="V27" s="141">
        <v>17273</v>
      </c>
      <c r="W27" s="142">
        <v>603</v>
      </c>
      <c r="X27" s="141">
        <v>498</v>
      </c>
      <c r="Y27" s="140">
        <f t="shared" si="13"/>
        <v>37607</v>
      </c>
      <c r="Z27" s="139">
        <f t="shared" si="14"/>
        <v>-0.05546839684101368</v>
      </c>
    </row>
    <row r="28" spans="1:26" ht="21" customHeight="1">
      <c r="A28" s="147" t="s">
        <v>158</v>
      </c>
      <c r="B28" s="374" t="s">
        <v>411</v>
      </c>
      <c r="C28" s="145">
        <v>7995</v>
      </c>
      <c r="D28" s="141">
        <v>8013</v>
      </c>
      <c r="E28" s="142">
        <v>165</v>
      </c>
      <c r="F28" s="141">
        <v>173</v>
      </c>
      <c r="G28" s="140">
        <f t="shared" si="6"/>
        <v>16346</v>
      </c>
      <c r="H28" s="144">
        <f t="shared" si="8"/>
        <v>0.005853171548129141</v>
      </c>
      <c r="I28" s="143">
        <v>7780</v>
      </c>
      <c r="J28" s="141">
        <v>7766</v>
      </c>
      <c r="K28" s="142">
        <v>157</v>
      </c>
      <c r="L28" s="141">
        <v>196</v>
      </c>
      <c r="M28" s="140">
        <f t="shared" si="9"/>
        <v>15899</v>
      </c>
      <c r="N28" s="146">
        <f t="shared" si="10"/>
        <v>0.028114975784640617</v>
      </c>
      <c r="O28" s="145">
        <v>15652</v>
      </c>
      <c r="P28" s="141">
        <v>14836</v>
      </c>
      <c r="Q28" s="142">
        <v>418</v>
      </c>
      <c r="R28" s="141">
        <v>457</v>
      </c>
      <c r="S28" s="140">
        <f t="shared" si="11"/>
        <v>31363</v>
      </c>
      <c r="T28" s="144">
        <f t="shared" si="12"/>
        <v>0.005207110612291657</v>
      </c>
      <c r="U28" s="143">
        <v>15239</v>
      </c>
      <c r="V28" s="141">
        <v>14638</v>
      </c>
      <c r="W28" s="142">
        <v>276</v>
      </c>
      <c r="X28" s="141">
        <v>429</v>
      </c>
      <c r="Y28" s="140">
        <f t="shared" si="13"/>
        <v>30582</v>
      </c>
      <c r="Z28" s="139">
        <f t="shared" si="14"/>
        <v>0.025537898109999402</v>
      </c>
    </row>
    <row r="29" spans="1:26" ht="21" customHeight="1">
      <c r="A29" s="147" t="s">
        <v>159</v>
      </c>
      <c r="B29" s="374" t="s">
        <v>412</v>
      </c>
      <c r="C29" s="145">
        <v>7635</v>
      </c>
      <c r="D29" s="141">
        <v>7467</v>
      </c>
      <c r="E29" s="142">
        <v>38</v>
      </c>
      <c r="F29" s="141">
        <v>32</v>
      </c>
      <c r="G29" s="140">
        <f t="shared" si="6"/>
        <v>15172</v>
      </c>
      <c r="H29" s="144">
        <f t="shared" si="8"/>
        <v>0.00543278592488776</v>
      </c>
      <c r="I29" s="143">
        <v>6836</v>
      </c>
      <c r="J29" s="141">
        <v>6807</v>
      </c>
      <c r="K29" s="142">
        <v>4</v>
      </c>
      <c r="L29" s="141">
        <v>4</v>
      </c>
      <c r="M29" s="140">
        <f t="shared" si="9"/>
        <v>13651</v>
      </c>
      <c r="N29" s="146">
        <f t="shared" si="10"/>
        <v>0.11142040876126291</v>
      </c>
      <c r="O29" s="145">
        <v>15149</v>
      </c>
      <c r="P29" s="141">
        <v>14525</v>
      </c>
      <c r="Q29" s="142">
        <v>100</v>
      </c>
      <c r="R29" s="141">
        <v>105</v>
      </c>
      <c r="S29" s="140">
        <f t="shared" si="11"/>
        <v>29879</v>
      </c>
      <c r="T29" s="144">
        <f t="shared" si="12"/>
        <v>0.004960726269319338</v>
      </c>
      <c r="U29" s="143">
        <v>14254</v>
      </c>
      <c r="V29" s="141">
        <v>13674</v>
      </c>
      <c r="W29" s="142">
        <v>25</v>
      </c>
      <c r="X29" s="141">
        <v>23</v>
      </c>
      <c r="Y29" s="140">
        <f t="shared" si="13"/>
        <v>27976</v>
      </c>
      <c r="Z29" s="139">
        <f t="shared" si="14"/>
        <v>0.06802259079210748</v>
      </c>
    </row>
    <row r="30" spans="1:26" ht="21" customHeight="1">
      <c r="A30" s="147" t="s">
        <v>157</v>
      </c>
      <c r="B30" s="374" t="s">
        <v>413</v>
      </c>
      <c r="C30" s="145">
        <v>6730</v>
      </c>
      <c r="D30" s="141">
        <v>6698</v>
      </c>
      <c r="E30" s="142">
        <v>7</v>
      </c>
      <c r="F30" s="141">
        <v>12</v>
      </c>
      <c r="G30" s="140">
        <f t="shared" si="6"/>
        <v>13447</v>
      </c>
      <c r="H30" s="144">
        <f>G30/$G$9</f>
        <v>0.004815098360925765</v>
      </c>
      <c r="I30" s="143">
        <v>8887</v>
      </c>
      <c r="J30" s="141">
        <v>8881</v>
      </c>
      <c r="K30" s="142">
        <v>3</v>
      </c>
      <c r="L30" s="141">
        <v>7</v>
      </c>
      <c r="M30" s="140">
        <f>SUM(I30:L30)</f>
        <v>17778</v>
      </c>
      <c r="N30" s="146">
        <f>IF(ISERROR(G30/M30-1),"         /0",(G30/M30-1))</f>
        <v>-0.24361570480369</v>
      </c>
      <c r="O30" s="145">
        <v>14816</v>
      </c>
      <c r="P30" s="141">
        <v>14518</v>
      </c>
      <c r="Q30" s="142">
        <v>175</v>
      </c>
      <c r="R30" s="141">
        <v>148</v>
      </c>
      <c r="S30" s="140">
        <f>SUM(O30:R30)</f>
        <v>29657</v>
      </c>
      <c r="T30" s="144">
        <f>S30/$S$9</f>
        <v>0.004923868234184665</v>
      </c>
      <c r="U30" s="143">
        <v>18093</v>
      </c>
      <c r="V30" s="141">
        <v>17476</v>
      </c>
      <c r="W30" s="142">
        <v>182</v>
      </c>
      <c r="X30" s="141">
        <v>116</v>
      </c>
      <c r="Y30" s="140">
        <f>SUM(U30:X30)</f>
        <v>35867</v>
      </c>
      <c r="Z30" s="139">
        <f>IF(ISERROR(S30/Y30-1),"         /0",IF(S30/Y30&gt;5,"  *  ",(S30/Y30-1)))</f>
        <v>-0.17313965483592164</v>
      </c>
    </row>
    <row r="31" spans="1:26" ht="21" customHeight="1">
      <c r="A31" s="147" t="s">
        <v>163</v>
      </c>
      <c r="B31" s="374" t="s">
        <v>414</v>
      </c>
      <c r="C31" s="145">
        <v>0</v>
      </c>
      <c r="D31" s="141">
        <v>0</v>
      </c>
      <c r="E31" s="142">
        <v>6642</v>
      </c>
      <c r="F31" s="141">
        <v>6491</v>
      </c>
      <c r="G31" s="140">
        <f t="shared" si="6"/>
        <v>13133</v>
      </c>
      <c r="H31" s="144">
        <f>G31/$G$9</f>
        <v>0.004702661320297321</v>
      </c>
      <c r="I31" s="143"/>
      <c r="J31" s="141"/>
      <c r="K31" s="142">
        <v>3795</v>
      </c>
      <c r="L31" s="141">
        <v>3725</v>
      </c>
      <c r="M31" s="140">
        <f>SUM(I31:L31)</f>
        <v>7520</v>
      </c>
      <c r="N31" s="146">
        <f>IF(ISERROR(G31/M31-1),"         /0",(G31/M31-1))</f>
        <v>0.7464095744680852</v>
      </c>
      <c r="O31" s="145"/>
      <c r="P31" s="141"/>
      <c r="Q31" s="142">
        <v>13577</v>
      </c>
      <c r="R31" s="141">
        <v>13681</v>
      </c>
      <c r="S31" s="140">
        <f>SUM(O31:R31)</f>
        <v>27258</v>
      </c>
      <c r="T31" s="144">
        <f>S31/$S$9</f>
        <v>0.00452556901667079</v>
      </c>
      <c r="U31" s="143"/>
      <c r="V31" s="141"/>
      <c r="W31" s="142">
        <v>7005</v>
      </c>
      <c r="X31" s="141">
        <v>7038</v>
      </c>
      <c r="Y31" s="140">
        <f>SUM(U31:X31)</f>
        <v>14043</v>
      </c>
      <c r="Z31" s="139">
        <f>IF(ISERROR(S31/Y31-1),"         /0",IF(S31/Y31&gt;5,"  *  ",(S31/Y31-1)))</f>
        <v>0.9410382396923733</v>
      </c>
    </row>
    <row r="32" spans="1:26" ht="21" customHeight="1">
      <c r="A32" s="147" t="s">
        <v>162</v>
      </c>
      <c r="B32" s="374" t="s">
        <v>415</v>
      </c>
      <c r="C32" s="145">
        <v>3164</v>
      </c>
      <c r="D32" s="141">
        <v>2948</v>
      </c>
      <c r="E32" s="142">
        <v>2758</v>
      </c>
      <c r="F32" s="141">
        <v>2875</v>
      </c>
      <c r="G32" s="140">
        <f t="shared" si="6"/>
        <v>11745</v>
      </c>
      <c r="H32" s="144">
        <f>G32/$G$9</f>
        <v>0.0042056466311499304</v>
      </c>
      <c r="I32" s="143">
        <v>2609</v>
      </c>
      <c r="J32" s="141">
        <v>2388</v>
      </c>
      <c r="K32" s="142">
        <v>2579</v>
      </c>
      <c r="L32" s="141">
        <v>2384</v>
      </c>
      <c r="M32" s="140">
        <f>SUM(I32:L32)</f>
        <v>9960</v>
      </c>
      <c r="N32" s="146">
        <f>IF(ISERROR(G32/M32-1),"         /0",(G32/M32-1))</f>
        <v>0.17921686746987953</v>
      </c>
      <c r="O32" s="145">
        <v>6081</v>
      </c>
      <c r="P32" s="141">
        <v>5741</v>
      </c>
      <c r="Q32" s="142">
        <v>5711</v>
      </c>
      <c r="R32" s="141">
        <v>5672</v>
      </c>
      <c r="S32" s="140">
        <f>SUM(O32:R32)</f>
        <v>23205</v>
      </c>
      <c r="T32" s="144">
        <f>S32/$S$9</f>
        <v>0.0038526608346850714</v>
      </c>
      <c r="U32" s="143">
        <v>5274</v>
      </c>
      <c r="V32" s="141">
        <v>4829</v>
      </c>
      <c r="W32" s="142">
        <v>5126</v>
      </c>
      <c r="X32" s="141">
        <v>4657</v>
      </c>
      <c r="Y32" s="140">
        <f>SUM(U32:X32)</f>
        <v>19886</v>
      </c>
      <c r="Z32" s="139">
        <f>IF(ISERROR(S32/Y32-1),"         /0",IF(S32/Y32&gt;5,"  *  ",(S32/Y32-1)))</f>
        <v>0.16690133762445947</v>
      </c>
    </row>
    <row r="33" spans="1:26" ht="21" customHeight="1">
      <c r="A33" s="147" t="s">
        <v>160</v>
      </c>
      <c r="B33" s="374" t="s">
        <v>416</v>
      </c>
      <c r="C33" s="145">
        <v>5771</v>
      </c>
      <c r="D33" s="141">
        <v>5662</v>
      </c>
      <c r="E33" s="142">
        <v>134</v>
      </c>
      <c r="F33" s="141">
        <v>127</v>
      </c>
      <c r="G33" s="140">
        <f t="shared" si="6"/>
        <v>11694</v>
      </c>
      <c r="H33" s="144">
        <f>G33/$G$9</f>
        <v>0.004187384564041489</v>
      </c>
      <c r="I33" s="143">
        <v>6482</v>
      </c>
      <c r="J33" s="141">
        <v>6148</v>
      </c>
      <c r="K33" s="142">
        <v>110</v>
      </c>
      <c r="L33" s="141">
        <v>106</v>
      </c>
      <c r="M33" s="140">
        <f>SUM(I33:L33)</f>
        <v>12846</v>
      </c>
      <c r="N33" s="146">
        <f>IF(ISERROR(G33/M33-1),"         /0",(G33/M33-1))</f>
        <v>-0.08967772069126578</v>
      </c>
      <c r="O33" s="145">
        <v>11276</v>
      </c>
      <c r="P33" s="141">
        <v>10459</v>
      </c>
      <c r="Q33" s="142">
        <v>253</v>
      </c>
      <c r="R33" s="141">
        <v>246</v>
      </c>
      <c r="S33" s="140">
        <f>SUM(O33:R33)</f>
        <v>22234</v>
      </c>
      <c r="T33" s="144">
        <f>S33/$S$9</f>
        <v>0.0036914484377672</v>
      </c>
      <c r="U33" s="143">
        <v>13149</v>
      </c>
      <c r="V33" s="141">
        <v>11680</v>
      </c>
      <c r="W33" s="142">
        <v>200</v>
      </c>
      <c r="X33" s="141">
        <v>246</v>
      </c>
      <c r="Y33" s="140">
        <f>SUM(U33:X33)</f>
        <v>25275</v>
      </c>
      <c r="Z33" s="139">
        <f>IF(ISERROR(S33/Y33-1),"         /0",IF(S33/Y33&gt;5,"  *  ",(S33/Y33-1)))</f>
        <v>-0.12031651829871415</v>
      </c>
    </row>
    <row r="34" spans="1:26" ht="21" customHeight="1">
      <c r="A34" s="147" t="s">
        <v>161</v>
      </c>
      <c r="B34" s="374" t="s">
        <v>417</v>
      </c>
      <c r="C34" s="145">
        <v>5078</v>
      </c>
      <c r="D34" s="141">
        <v>5187</v>
      </c>
      <c r="E34" s="142">
        <v>42</v>
      </c>
      <c r="F34" s="141">
        <v>23</v>
      </c>
      <c r="G34" s="140">
        <f t="shared" si="6"/>
        <v>10330</v>
      </c>
      <c r="H34" s="144">
        <f>G34/$G$9</f>
        <v>0.003698963788827482</v>
      </c>
      <c r="I34" s="143">
        <v>5854</v>
      </c>
      <c r="J34" s="141">
        <v>5836</v>
      </c>
      <c r="K34" s="142">
        <v>23</v>
      </c>
      <c r="L34" s="141">
        <v>15</v>
      </c>
      <c r="M34" s="140">
        <f>SUM(I34:L34)</f>
        <v>11728</v>
      </c>
      <c r="N34" s="146">
        <f>IF(ISERROR(G34/M34-1),"         /0",(G34/M34-1))</f>
        <v>-0.11920190995907232</v>
      </c>
      <c r="O34" s="145">
        <v>12278</v>
      </c>
      <c r="P34" s="141">
        <v>12162</v>
      </c>
      <c r="Q34" s="142">
        <v>84</v>
      </c>
      <c r="R34" s="141">
        <v>48</v>
      </c>
      <c r="S34" s="140">
        <f>SUM(O34:R34)</f>
        <v>24572</v>
      </c>
      <c r="T34" s="144">
        <f>S34/$S$9</f>
        <v>0.004079619996978305</v>
      </c>
      <c r="U34" s="143">
        <v>12873</v>
      </c>
      <c r="V34" s="141">
        <v>12838</v>
      </c>
      <c r="W34" s="142">
        <v>75</v>
      </c>
      <c r="X34" s="141">
        <v>31</v>
      </c>
      <c r="Y34" s="140">
        <f>SUM(U34:X34)</f>
        <v>25817</v>
      </c>
      <c r="Z34" s="139">
        <f>IF(ISERROR(S34/Y34-1),"         /0",IF(S34/Y34&gt;5,"  *  ",(S34/Y34-1)))</f>
        <v>-0.048224038424294124</v>
      </c>
    </row>
    <row r="35" spans="1:26" ht="21" customHeight="1">
      <c r="A35" s="147" t="s">
        <v>164</v>
      </c>
      <c r="B35" s="374" t="s">
        <v>418</v>
      </c>
      <c r="C35" s="145">
        <v>3721</v>
      </c>
      <c r="D35" s="141">
        <v>3736</v>
      </c>
      <c r="E35" s="142">
        <v>203</v>
      </c>
      <c r="F35" s="141">
        <v>131</v>
      </c>
      <c r="G35" s="140">
        <f t="shared" si="6"/>
        <v>7791</v>
      </c>
      <c r="H35" s="144">
        <f aca="true" t="shared" si="15" ref="H35:H47">G35/$G$9</f>
        <v>0.002789799310624871</v>
      </c>
      <c r="I35" s="143">
        <v>3889</v>
      </c>
      <c r="J35" s="141">
        <v>3881</v>
      </c>
      <c r="K35" s="142">
        <v>220</v>
      </c>
      <c r="L35" s="141">
        <v>173</v>
      </c>
      <c r="M35" s="140">
        <f aca="true" t="shared" si="16" ref="M35:M47">SUM(I35:L35)</f>
        <v>8163</v>
      </c>
      <c r="N35" s="146">
        <f aca="true" t="shared" si="17" ref="N35:N47">IF(ISERROR(G35/M35-1),"         /0",(G35/M35-1))</f>
        <v>-0.04557148107313491</v>
      </c>
      <c r="O35" s="145">
        <v>7734</v>
      </c>
      <c r="P35" s="141">
        <v>7707</v>
      </c>
      <c r="Q35" s="142">
        <v>365</v>
      </c>
      <c r="R35" s="141">
        <v>263</v>
      </c>
      <c r="S35" s="140">
        <f aca="true" t="shared" si="18" ref="S35:S47">SUM(O35:R35)</f>
        <v>16069</v>
      </c>
      <c r="T35" s="144">
        <f aca="true" t="shared" si="19" ref="T35:T47">S35/$S$9</f>
        <v>0.002667890840446215</v>
      </c>
      <c r="U35" s="143">
        <v>8267</v>
      </c>
      <c r="V35" s="141">
        <v>8203</v>
      </c>
      <c r="W35" s="142">
        <v>405</v>
      </c>
      <c r="X35" s="141">
        <v>256</v>
      </c>
      <c r="Y35" s="140">
        <f aca="true" t="shared" si="20" ref="Y35:Y47">SUM(U35:X35)</f>
        <v>17131</v>
      </c>
      <c r="Z35" s="139">
        <f aca="true" t="shared" si="21" ref="Z35:Z47">IF(ISERROR(S35/Y35-1),"         /0",IF(S35/Y35&gt;5,"  *  ",(S35/Y35-1)))</f>
        <v>-0.06199287840756518</v>
      </c>
    </row>
    <row r="36" spans="1:26" ht="21" customHeight="1">
      <c r="A36" s="147" t="s">
        <v>167</v>
      </c>
      <c r="B36" s="374" t="s">
        <v>419</v>
      </c>
      <c r="C36" s="145">
        <v>3035</v>
      </c>
      <c r="D36" s="141">
        <v>2797</v>
      </c>
      <c r="E36" s="142">
        <v>456</v>
      </c>
      <c r="F36" s="141">
        <v>329</v>
      </c>
      <c r="G36" s="140">
        <f t="shared" si="6"/>
        <v>6617</v>
      </c>
      <c r="H36" s="144">
        <f t="shared" si="15"/>
        <v>0.00236941368738349</v>
      </c>
      <c r="I36" s="143">
        <v>3152</v>
      </c>
      <c r="J36" s="141">
        <v>3003</v>
      </c>
      <c r="K36" s="142">
        <v>95</v>
      </c>
      <c r="L36" s="141">
        <v>119</v>
      </c>
      <c r="M36" s="140">
        <f t="shared" si="16"/>
        <v>6369</v>
      </c>
      <c r="N36" s="146">
        <f t="shared" si="17"/>
        <v>0.038938608886795345</v>
      </c>
      <c r="O36" s="145">
        <v>6670</v>
      </c>
      <c r="P36" s="141">
        <v>5398</v>
      </c>
      <c r="Q36" s="142">
        <v>657</v>
      </c>
      <c r="R36" s="141">
        <v>554</v>
      </c>
      <c r="S36" s="140">
        <f t="shared" si="18"/>
        <v>13279</v>
      </c>
      <c r="T36" s="144">
        <f t="shared" si="19"/>
        <v>0.002204674993483433</v>
      </c>
      <c r="U36" s="143">
        <v>7024</v>
      </c>
      <c r="V36" s="141">
        <v>6094</v>
      </c>
      <c r="W36" s="142">
        <v>247</v>
      </c>
      <c r="X36" s="141">
        <v>300</v>
      </c>
      <c r="Y36" s="140">
        <f t="shared" si="20"/>
        <v>13665</v>
      </c>
      <c r="Z36" s="139">
        <f t="shared" si="21"/>
        <v>-0.028247347237468023</v>
      </c>
    </row>
    <row r="37" spans="1:26" ht="21" customHeight="1">
      <c r="A37" s="147" t="s">
        <v>165</v>
      </c>
      <c r="B37" s="374" t="s">
        <v>420</v>
      </c>
      <c r="C37" s="145">
        <v>3174</v>
      </c>
      <c r="D37" s="141">
        <v>3002</v>
      </c>
      <c r="E37" s="142">
        <v>18</v>
      </c>
      <c r="F37" s="141">
        <v>20</v>
      </c>
      <c r="G37" s="140">
        <f t="shared" si="6"/>
        <v>6214</v>
      </c>
      <c r="H37" s="144">
        <f t="shared" si="15"/>
        <v>0.0022251075492520788</v>
      </c>
      <c r="I37" s="143">
        <v>3134</v>
      </c>
      <c r="J37" s="141">
        <v>3206</v>
      </c>
      <c r="K37" s="142">
        <v>30</v>
      </c>
      <c r="L37" s="141">
        <v>33</v>
      </c>
      <c r="M37" s="140">
        <f t="shared" si="16"/>
        <v>6403</v>
      </c>
      <c r="N37" s="146">
        <f t="shared" si="17"/>
        <v>-0.029517413712322305</v>
      </c>
      <c r="O37" s="145">
        <v>7384</v>
      </c>
      <c r="P37" s="141">
        <v>6722</v>
      </c>
      <c r="Q37" s="142">
        <v>25</v>
      </c>
      <c r="R37" s="141">
        <v>28</v>
      </c>
      <c r="S37" s="140">
        <f t="shared" si="18"/>
        <v>14159</v>
      </c>
      <c r="T37" s="144">
        <f t="shared" si="19"/>
        <v>0.002350778916539794</v>
      </c>
      <c r="U37" s="143">
        <v>6598</v>
      </c>
      <c r="V37" s="141">
        <v>6270</v>
      </c>
      <c r="W37" s="142">
        <v>32</v>
      </c>
      <c r="X37" s="141">
        <v>35</v>
      </c>
      <c r="Y37" s="140">
        <f t="shared" si="20"/>
        <v>12935</v>
      </c>
      <c r="Z37" s="139">
        <f t="shared" si="21"/>
        <v>0.0946269810591418</v>
      </c>
    </row>
    <row r="38" spans="1:26" ht="21" customHeight="1">
      <c r="A38" s="147" t="s">
        <v>168</v>
      </c>
      <c r="B38" s="374" t="s">
        <v>421</v>
      </c>
      <c r="C38" s="145">
        <v>2988</v>
      </c>
      <c r="D38" s="141">
        <v>2948</v>
      </c>
      <c r="E38" s="142">
        <v>154</v>
      </c>
      <c r="F38" s="141">
        <v>114</v>
      </c>
      <c r="G38" s="140">
        <f t="shared" si="6"/>
        <v>6204</v>
      </c>
      <c r="H38" s="144">
        <f t="shared" si="15"/>
        <v>0.0022215267517798356</v>
      </c>
      <c r="I38" s="143">
        <v>2759</v>
      </c>
      <c r="J38" s="141">
        <v>2686</v>
      </c>
      <c r="K38" s="142">
        <v>97</v>
      </c>
      <c r="L38" s="141">
        <v>93</v>
      </c>
      <c r="M38" s="140">
        <f t="shared" si="16"/>
        <v>5635</v>
      </c>
      <c r="N38" s="146">
        <f t="shared" si="17"/>
        <v>0.10097604259094939</v>
      </c>
      <c r="O38" s="145">
        <v>6044</v>
      </c>
      <c r="P38" s="141">
        <v>5729</v>
      </c>
      <c r="Q38" s="142">
        <v>209</v>
      </c>
      <c r="R38" s="141">
        <v>163</v>
      </c>
      <c r="S38" s="140">
        <f t="shared" si="18"/>
        <v>12145</v>
      </c>
      <c r="T38" s="144">
        <f t="shared" si="19"/>
        <v>0.0020164001653630768</v>
      </c>
      <c r="U38" s="143">
        <v>5132</v>
      </c>
      <c r="V38" s="141">
        <v>4896</v>
      </c>
      <c r="W38" s="142">
        <v>204</v>
      </c>
      <c r="X38" s="141">
        <v>200</v>
      </c>
      <c r="Y38" s="140">
        <f t="shared" si="20"/>
        <v>10432</v>
      </c>
      <c r="Z38" s="139">
        <f t="shared" si="21"/>
        <v>0.16420628834355822</v>
      </c>
    </row>
    <row r="39" spans="1:26" ht="21" customHeight="1">
      <c r="A39" s="147" t="s">
        <v>170</v>
      </c>
      <c r="B39" s="374" t="s">
        <v>422</v>
      </c>
      <c r="C39" s="145">
        <v>2125</v>
      </c>
      <c r="D39" s="141">
        <v>2062</v>
      </c>
      <c r="E39" s="142">
        <v>453</v>
      </c>
      <c r="F39" s="141">
        <v>444</v>
      </c>
      <c r="G39" s="140">
        <f t="shared" si="6"/>
        <v>5084</v>
      </c>
      <c r="H39" s="144">
        <f t="shared" si="15"/>
        <v>0.0018204774348885692</v>
      </c>
      <c r="I39" s="143">
        <v>1582</v>
      </c>
      <c r="J39" s="141">
        <v>1624</v>
      </c>
      <c r="K39" s="142">
        <v>371</v>
      </c>
      <c r="L39" s="141">
        <v>379</v>
      </c>
      <c r="M39" s="140">
        <f t="shared" si="16"/>
        <v>3956</v>
      </c>
      <c r="N39" s="146">
        <f t="shared" si="17"/>
        <v>0.28513650151668357</v>
      </c>
      <c r="O39" s="145">
        <v>3984</v>
      </c>
      <c r="P39" s="141">
        <v>3972</v>
      </c>
      <c r="Q39" s="142">
        <v>905</v>
      </c>
      <c r="R39" s="141">
        <v>870</v>
      </c>
      <c r="S39" s="140">
        <f t="shared" si="18"/>
        <v>9731</v>
      </c>
      <c r="T39" s="144">
        <f t="shared" si="19"/>
        <v>0.001615610540069831</v>
      </c>
      <c r="U39" s="143">
        <v>3057</v>
      </c>
      <c r="V39" s="141">
        <v>3023</v>
      </c>
      <c r="W39" s="142">
        <v>712</v>
      </c>
      <c r="X39" s="141">
        <v>691</v>
      </c>
      <c r="Y39" s="140">
        <f t="shared" si="20"/>
        <v>7483</v>
      </c>
      <c r="Z39" s="139">
        <f t="shared" si="21"/>
        <v>0.30041427235066154</v>
      </c>
    </row>
    <row r="40" spans="1:26" ht="21" customHeight="1">
      <c r="A40" s="147" t="s">
        <v>169</v>
      </c>
      <c r="B40" s="374" t="s">
        <v>423</v>
      </c>
      <c r="C40" s="145">
        <v>2374</v>
      </c>
      <c r="D40" s="141">
        <v>2410</v>
      </c>
      <c r="E40" s="142">
        <v>63</v>
      </c>
      <c r="F40" s="141">
        <v>69</v>
      </c>
      <c r="G40" s="140">
        <f t="shared" si="6"/>
        <v>4916</v>
      </c>
      <c r="H40" s="144">
        <f t="shared" si="15"/>
        <v>0.0017603200373548793</v>
      </c>
      <c r="I40" s="143">
        <v>2316</v>
      </c>
      <c r="J40" s="141">
        <v>2337</v>
      </c>
      <c r="K40" s="142">
        <v>106</v>
      </c>
      <c r="L40" s="141">
        <v>98</v>
      </c>
      <c r="M40" s="140">
        <f t="shared" si="16"/>
        <v>4857</v>
      </c>
      <c r="N40" s="146">
        <f t="shared" si="17"/>
        <v>0.01214741610047354</v>
      </c>
      <c r="O40" s="145">
        <v>4980</v>
      </c>
      <c r="P40" s="141">
        <v>4896</v>
      </c>
      <c r="Q40" s="142">
        <v>84</v>
      </c>
      <c r="R40" s="141">
        <v>73</v>
      </c>
      <c r="S40" s="140">
        <f t="shared" si="18"/>
        <v>10033</v>
      </c>
      <c r="T40" s="144">
        <f t="shared" si="19"/>
        <v>0.0016657507500278095</v>
      </c>
      <c r="U40" s="143">
        <v>5100</v>
      </c>
      <c r="V40" s="141">
        <v>4884</v>
      </c>
      <c r="W40" s="142">
        <v>215</v>
      </c>
      <c r="X40" s="141">
        <v>207</v>
      </c>
      <c r="Y40" s="140">
        <f t="shared" si="20"/>
        <v>10406</v>
      </c>
      <c r="Z40" s="139">
        <f t="shared" si="21"/>
        <v>-0.03584470497789738</v>
      </c>
    </row>
    <row r="41" spans="1:26" ht="21" customHeight="1">
      <c r="A41" s="147" t="s">
        <v>171</v>
      </c>
      <c r="B41" s="374" t="s">
        <v>424</v>
      </c>
      <c r="C41" s="145">
        <v>1299</v>
      </c>
      <c r="D41" s="141">
        <v>1338</v>
      </c>
      <c r="E41" s="142">
        <v>764</v>
      </c>
      <c r="F41" s="141">
        <v>782</v>
      </c>
      <c r="G41" s="140">
        <f t="shared" si="6"/>
        <v>4183</v>
      </c>
      <c r="H41" s="144">
        <f t="shared" si="15"/>
        <v>0.0014978475826394344</v>
      </c>
      <c r="I41" s="143">
        <v>752</v>
      </c>
      <c r="J41" s="141">
        <v>747</v>
      </c>
      <c r="K41" s="142">
        <v>1661</v>
      </c>
      <c r="L41" s="141">
        <v>1640</v>
      </c>
      <c r="M41" s="140">
        <f t="shared" si="16"/>
        <v>4800</v>
      </c>
      <c r="N41" s="146">
        <f t="shared" si="17"/>
        <v>-0.12854166666666667</v>
      </c>
      <c r="O41" s="145">
        <v>2861</v>
      </c>
      <c r="P41" s="141">
        <v>2772</v>
      </c>
      <c r="Q41" s="142">
        <v>1833</v>
      </c>
      <c r="R41" s="141">
        <v>1671</v>
      </c>
      <c r="S41" s="140">
        <f t="shared" si="18"/>
        <v>9137</v>
      </c>
      <c r="T41" s="144">
        <f t="shared" si="19"/>
        <v>0.0015169903920067872</v>
      </c>
      <c r="U41" s="143">
        <v>1833</v>
      </c>
      <c r="V41" s="141">
        <v>1644</v>
      </c>
      <c r="W41" s="142">
        <v>3523</v>
      </c>
      <c r="X41" s="141">
        <v>3510</v>
      </c>
      <c r="Y41" s="140">
        <f t="shared" si="20"/>
        <v>10510</v>
      </c>
      <c r="Z41" s="139">
        <f t="shared" si="21"/>
        <v>-0.13063748810656517</v>
      </c>
    </row>
    <row r="42" spans="1:26" ht="21" customHeight="1">
      <c r="A42" s="147" t="s">
        <v>172</v>
      </c>
      <c r="B42" s="374" t="s">
        <v>425</v>
      </c>
      <c r="C42" s="145">
        <v>1421</v>
      </c>
      <c r="D42" s="141">
        <v>1373</v>
      </c>
      <c r="E42" s="142">
        <v>35</v>
      </c>
      <c r="F42" s="141">
        <v>33</v>
      </c>
      <c r="G42" s="140">
        <f t="shared" si="6"/>
        <v>2862</v>
      </c>
      <c r="H42" s="144">
        <f t="shared" si="15"/>
        <v>0.001024824236556075</v>
      </c>
      <c r="I42" s="143">
        <v>1342</v>
      </c>
      <c r="J42" s="141">
        <v>1225</v>
      </c>
      <c r="K42" s="142">
        <v>58</v>
      </c>
      <c r="L42" s="141">
        <v>55</v>
      </c>
      <c r="M42" s="140">
        <f t="shared" si="16"/>
        <v>2680</v>
      </c>
      <c r="N42" s="146">
        <f t="shared" si="17"/>
        <v>0.06791044776119404</v>
      </c>
      <c r="O42" s="145">
        <v>3436</v>
      </c>
      <c r="P42" s="141">
        <v>2837</v>
      </c>
      <c r="Q42" s="142">
        <v>145</v>
      </c>
      <c r="R42" s="141">
        <v>102</v>
      </c>
      <c r="S42" s="140">
        <f t="shared" si="18"/>
        <v>6520</v>
      </c>
      <c r="T42" s="144">
        <f t="shared" si="19"/>
        <v>0.0010824972480994038</v>
      </c>
      <c r="U42" s="143">
        <v>3593</v>
      </c>
      <c r="V42" s="141">
        <v>2933</v>
      </c>
      <c r="W42" s="142">
        <v>148</v>
      </c>
      <c r="X42" s="141">
        <v>140</v>
      </c>
      <c r="Y42" s="140">
        <f t="shared" si="20"/>
        <v>6814</v>
      </c>
      <c r="Z42" s="139">
        <f t="shared" si="21"/>
        <v>-0.043146463164074</v>
      </c>
    </row>
    <row r="43" spans="1:26" ht="21" customHeight="1">
      <c r="A43" s="147" t="s">
        <v>175</v>
      </c>
      <c r="B43" s="374" t="s">
        <v>426</v>
      </c>
      <c r="C43" s="145">
        <v>1272</v>
      </c>
      <c r="D43" s="141">
        <v>1342</v>
      </c>
      <c r="E43" s="142">
        <v>130</v>
      </c>
      <c r="F43" s="141">
        <v>103</v>
      </c>
      <c r="G43" s="140">
        <f t="shared" si="6"/>
        <v>2847</v>
      </c>
      <c r="H43" s="144">
        <f t="shared" si="15"/>
        <v>0.0010194530403477098</v>
      </c>
      <c r="I43" s="143">
        <v>1134</v>
      </c>
      <c r="J43" s="141">
        <v>1222</v>
      </c>
      <c r="K43" s="142">
        <v>256</v>
      </c>
      <c r="L43" s="141">
        <v>270</v>
      </c>
      <c r="M43" s="140">
        <f t="shared" si="16"/>
        <v>2882</v>
      </c>
      <c r="N43" s="146">
        <f t="shared" si="17"/>
        <v>-0.012144344205412883</v>
      </c>
      <c r="O43" s="145">
        <v>2651</v>
      </c>
      <c r="P43" s="141">
        <v>2807</v>
      </c>
      <c r="Q43" s="142">
        <v>287</v>
      </c>
      <c r="R43" s="141">
        <v>290</v>
      </c>
      <c r="S43" s="140">
        <f t="shared" si="18"/>
        <v>6035</v>
      </c>
      <c r="T43" s="144">
        <f t="shared" si="19"/>
        <v>0.0010019740632331137</v>
      </c>
      <c r="U43" s="143">
        <v>2297</v>
      </c>
      <c r="V43" s="141">
        <v>2451</v>
      </c>
      <c r="W43" s="142">
        <v>410</v>
      </c>
      <c r="X43" s="141">
        <v>466</v>
      </c>
      <c r="Y43" s="140">
        <f t="shared" si="20"/>
        <v>5624</v>
      </c>
      <c r="Z43" s="139">
        <f t="shared" si="21"/>
        <v>0.07307965860597432</v>
      </c>
    </row>
    <row r="44" spans="1:26" ht="21" customHeight="1">
      <c r="A44" s="147" t="s">
        <v>173</v>
      </c>
      <c r="B44" s="374" t="s">
        <v>427</v>
      </c>
      <c r="C44" s="145">
        <v>1200</v>
      </c>
      <c r="D44" s="141">
        <v>1206</v>
      </c>
      <c r="E44" s="142">
        <v>45</v>
      </c>
      <c r="F44" s="141">
        <v>55</v>
      </c>
      <c r="G44" s="140">
        <f t="shared" si="6"/>
        <v>2506</v>
      </c>
      <c r="H44" s="144">
        <f t="shared" si="15"/>
        <v>0.0008973478465442082</v>
      </c>
      <c r="I44" s="143">
        <v>1247</v>
      </c>
      <c r="J44" s="141">
        <v>1195</v>
      </c>
      <c r="K44" s="142">
        <v>81</v>
      </c>
      <c r="L44" s="141">
        <v>105</v>
      </c>
      <c r="M44" s="140">
        <f t="shared" si="16"/>
        <v>2628</v>
      </c>
      <c r="N44" s="146">
        <f t="shared" si="17"/>
        <v>-0.04642313546423138</v>
      </c>
      <c r="O44" s="145">
        <v>2238</v>
      </c>
      <c r="P44" s="141">
        <v>2198</v>
      </c>
      <c r="Q44" s="142">
        <v>56</v>
      </c>
      <c r="R44" s="141">
        <v>63</v>
      </c>
      <c r="S44" s="140">
        <f t="shared" si="18"/>
        <v>4555</v>
      </c>
      <c r="T44" s="144">
        <f t="shared" si="19"/>
        <v>0.0007562538290019607</v>
      </c>
      <c r="U44" s="143">
        <v>2264</v>
      </c>
      <c r="V44" s="141">
        <v>2052</v>
      </c>
      <c r="W44" s="142">
        <v>105</v>
      </c>
      <c r="X44" s="141">
        <v>128</v>
      </c>
      <c r="Y44" s="140">
        <f t="shared" si="20"/>
        <v>4549</v>
      </c>
      <c r="Z44" s="139">
        <f t="shared" si="21"/>
        <v>0.0013189712024621603</v>
      </c>
    </row>
    <row r="45" spans="1:26" ht="21" customHeight="1">
      <c r="A45" s="147" t="s">
        <v>174</v>
      </c>
      <c r="B45" s="374" t="s">
        <v>428</v>
      </c>
      <c r="C45" s="145">
        <v>990</v>
      </c>
      <c r="D45" s="141">
        <v>959</v>
      </c>
      <c r="E45" s="142">
        <v>281</v>
      </c>
      <c r="F45" s="141">
        <v>216</v>
      </c>
      <c r="G45" s="140">
        <f t="shared" si="6"/>
        <v>2446</v>
      </c>
      <c r="H45" s="144">
        <f t="shared" si="15"/>
        <v>0.0008758630617107475</v>
      </c>
      <c r="I45" s="143">
        <v>627</v>
      </c>
      <c r="J45" s="141">
        <v>533</v>
      </c>
      <c r="K45" s="142">
        <v>242</v>
      </c>
      <c r="L45" s="141">
        <v>222</v>
      </c>
      <c r="M45" s="140">
        <f t="shared" si="16"/>
        <v>1624</v>
      </c>
      <c r="N45" s="146">
        <f t="shared" si="17"/>
        <v>0.5061576354679802</v>
      </c>
      <c r="O45" s="145">
        <v>2409</v>
      </c>
      <c r="P45" s="141">
        <v>2281</v>
      </c>
      <c r="Q45" s="142">
        <v>740</v>
      </c>
      <c r="R45" s="141">
        <v>448</v>
      </c>
      <c r="S45" s="140">
        <f t="shared" si="18"/>
        <v>5878</v>
      </c>
      <c r="T45" s="144">
        <f t="shared" si="19"/>
        <v>0.0009759077951423766</v>
      </c>
      <c r="U45" s="143">
        <v>2120</v>
      </c>
      <c r="V45" s="141">
        <v>1690</v>
      </c>
      <c r="W45" s="142">
        <v>697</v>
      </c>
      <c r="X45" s="141">
        <v>451</v>
      </c>
      <c r="Y45" s="140">
        <f t="shared" si="20"/>
        <v>4958</v>
      </c>
      <c r="Z45" s="139">
        <f t="shared" si="21"/>
        <v>0.1855586930213795</v>
      </c>
    </row>
    <row r="46" spans="1:26" ht="21" customHeight="1">
      <c r="A46" s="147" t="s">
        <v>166</v>
      </c>
      <c r="B46" s="374" t="s">
        <v>429</v>
      </c>
      <c r="C46" s="145">
        <v>1283</v>
      </c>
      <c r="D46" s="141">
        <v>1084</v>
      </c>
      <c r="E46" s="142">
        <v>0</v>
      </c>
      <c r="F46" s="141">
        <v>0</v>
      </c>
      <c r="G46" s="140">
        <f t="shared" si="6"/>
        <v>2367</v>
      </c>
      <c r="H46" s="144">
        <f t="shared" si="15"/>
        <v>0.0008475747616800242</v>
      </c>
      <c r="I46" s="143">
        <v>1991</v>
      </c>
      <c r="J46" s="141">
        <v>2569</v>
      </c>
      <c r="K46" s="142">
        <v>74</v>
      </c>
      <c r="L46" s="141">
        <v>76</v>
      </c>
      <c r="M46" s="140">
        <f t="shared" si="16"/>
        <v>4710</v>
      </c>
      <c r="N46" s="146">
        <f t="shared" si="17"/>
        <v>-0.49745222929936306</v>
      </c>
      <c r="O46" s="145">
        <v>4860</v>
      </c>
      <c r="P46" s="141">
        <v>4413</v>
      </c>
      <c r="Q46" s="142">
        <v>3</v>
      </c>
      <c r="R46" s="141">
        <v>3</v>
      </c>
      <c r="S46" s="140">
        <f t="shared" si="18"/>
        <v>9279</v>
      </c>
      <c r="T46" s="144">
        <f t="shared" si="19"/>
        <v>0.0015405662523181546</v>
      </c>
      <c r="U46" s="143">
        <v>3983</v>
      </c>
      <c r="V46" s="141">
        <v>5478</v>
      </c>
      <c r="W46" s="142">
        <v>84</v>
      </c>
      <c r="X46" s="141">
        <v>81</v>
      </c>
      <c r="Y46" s="140">
        <f t="shared" si="20"/>
        <v>9626</v>
      </c>
      <c r="Z46" s="139">
        <f t="shared" si="21"/>
        <v>-0.03604820278412635</v>
      </c>
    </row>
    <row r="47" spans="1:26" ht="21" customHeight="1">
      <c r="A47" s="147" t="s">
        <v>176</v>
      </c>
      <c r="B47" s="374" t="s">
        <v>176</v>
      </c>
      <c r="C47" s="145">
        <v>516</v>
      </c>
      <c r="D47" s="141">
        <v>516</v>
      </c>
      <c r="E47" s="142">
        <v>640</v>
      </c>
      <c r="F47" s="141">
        <v>611</v>
      </c>
      <c r="G47" s="140">
        <f t="shared" si="6"/>
        <v>2283</v>
      </c>
      <c r="H47" s="144">
        <f t="shared" si="15"/>
        <v>0.0008174960629131792</v>
      </c>
      <c r="I47" s="143">
        <v>370</v>
      </c>
      <c r="J47" s="141">
        <v>416</v>
      </c>
      <c r="K47" s="142">
        <v>562</v>
      </c>
      <c r="L47" s="141">
        <v>585</v>
      </c>
      <c r="M47" s="140">
        <f t="shared" si="16"/>
        <v>1933</v>
      </c>
      <c r="N47" s="146">
        <f t="shared" si="17"/>
        <v>0.18106570098292818</v>
      </c>
      <c r="O47" s="145">
        <v>834</v>
      </c>
      <c r="P47" s="141">
        <v>919</v>
      </c>
      <c r="Q47" s="142">
        <v>1252</v>
      </c>
      <c r="R47" s="141">
        <v>1144</v>
      </c>
      <c r="S47" s="140">
        <f t="shared" si="18"/>
        <v>4149</v>
      </c>
      <c r="T47" s="144">
        <f t="shared" si="19"/>
        <v>0.000688846791773685</v>
      </c>
      <c r="U47" s="143">
        <v>579</v>
      </c>
      <c r="V47" s="141">
        <v>732</v>
      </c>
      <c r="W47" s="142">
        <v>1132</v>
      </c>
      <c r="X47" s="141">
        <v>1077</v>
      </c>
      <c r="Y47" s="140">
        <f t="shared" si="20"/>
        <v>3520</v>
      </c>
      <c r="Z47" s="139">
        <f t="shared" si="21"/>
        <v>0.17869318181818183</v>
      </c>
    </row>
    <row r="48" spans="1:26" ht="21" customHeight="1">
      <c r="A48" s="147" t="s">
        <v>182</v>
      </c>
      <c r="B48" s="374" t="s">
        <v>430</v>
      </c>
      <c r="C48" s="145">
        <v>800</v>
      </c>
      <c r="D48" s="141">
        <v>1019</v>
      </c>
      <c r="E48" s="142">
        <v>96</v>
      </c>
      <c r="F48" s="141">
        <v>112</v>
      </c>
      <c r="G48" s="140">
        <f t="shared" si="6"/>
        <v>2027</v>
      </c>
      <c r="H48" s="144">
        <f aca="true" t="shared" si="22" ref="H48:H58">G48/$G$9</f>
        <v>0.000725827647623747</v>
      </c>
      <c r="I48" s="143">
        <v>878</v>
      </c>
      <c r="J48" s="141">
        <v>1054</v>
      </c>
      <c r="K48" s="142">
        <v>6</v>
      </c>
      <c r="L48" s="141">
        <v>9</v>
      </c>
      <c r="M48" s="140">
        <f aca="true" t="shared" si="23" ref="M48:M58">SUM(I48:L48)</f>
        <v>1947</v>
      </c>
      <c r="N48" s="146">
        <f aca="true" t="shared" si="24" ref="N48:N58">IF(ISERROR(G48/M48-1),"         /0",(G48/M48-1))</f>
        <v>0.04108885464817669</v>
      </c>
      <c r="O48" s="145">
        <v>1939</v>
      </c>
      <c r="P48" s="141">
        <v>2147</v>
      </c>
      <c r="Q48" s="142">
        <v>141</v>
      </c>
      <c r="R48" s="141">
        <v>203</v>
      </c>
      <c r="S48" s="140">
        <f aca="true" t="shared" si="25" ref="S48:S58">SUM(O48:R48)</f>
        <v>4430</v>
      </c>
      <c r="T48" s="144">
        <f aca="true" t="shared" si="26" ref="T48:T58">S48/$S$9</f>
        <v>0.0007355004308405458</v>
      </c>
      <c r="U48" s="143">
        <v>2048</v>
      </c>
      <c r="V48" s="141">
        <v>2219</v>
      </c>
      <c r="W48" s="142">
        <v>35</v>
      </c>
      <c r="X48" s="141">
        <v>46</v>
      </c>
      <c r="Y48" s="140">
        <f aca="true" t="shared" si="27" ref="Y48:Y58">SUM(U48:X48)</f>
        <v>4348</v>
      </c>
      <c r="Z48" s="139">
        <f aca="true" t="shared" si="28" ref="Z48:Z58">IF(ISERROR(S48/Y48-1),"         /0",IF(S48/Y48&gt;5,"  *  ",(S48/Y48-1)))</f>
        <v>0.018859245630174826</v>
      </c>
    </row>
    <row r="49" spans="1:26" ht="21" customHeight="1">
      <c r="A49" s="147" t="s">
        <v>178</v>
      </c>
      <c r="B49" s="374" t="s">
        <v>431</v>
      </c>
      <c r="C49" s="145">
        <v>651</v>
      </c>
      <c r="D49" s="141">
        <v>693</v>
      </c>
      <c r="E49" s="142">
        <v>292</v>
      </c>
      <c r="F49" s="141">
        <v>311</v>
      </c>
      <c r="G49" s="140">
        <f t="shared" si="6"/>
        <v>1947</v>
      </c>
      <c r="H49" s="144">
        <f t="shared" si="22"/>
        <v>0.0006971812678457994</v>
      </c>
      <c r="I49" s="143">
        <v>604</v>
      </c>
      <c r="J49" s="141">
        <v>671</v>
      </c>
      <c r="K49" s="142">
        <v>230</v>
      </c>
      <c r="L49" s="141">
        <v>91</v>
      </c>
      <c r="M49" s="140">
        <f t="shared" si="23"/>
        <v>1596</v>
      </c>
      <c r="N49" s="146">
        <f t="shared" si="24"/>
        <v>0.2199248120300752</v>
      </c>
      <c r="O49" s="145">
        <v>1698</v>
      </c>
      <c r="P49" s="141">
        <v>1661</v>
      </c>
      <c r="Q49" s="142">
        <v>693</v>
      </c>
      <c r="R49" s="141">
        <v>606</v>
      </c>
      <c r="S49" s="140">
        <f t="shared" si="25"/>
        <v>4658</v>
      </c>
      <c r="T49" s="144">
        <f t="shared" si="26"/>
        <v>0.0007733546290869667</v>
      </c>
      <c r="U49" s="143">
        <v>1374</v>
      </c>
      <c r="V49" s="141">
        <v>1360</v>
      </c>
      <c r="W49" s="142">
        <v>552</v>
      </c>
      <c r="X49" s="141">
        <v>376</v>
      </c>
      <c r="Y49" s="140">
        <f t="shared" si="27"/>
        <v>3662</v>
      </c>
      <c r="Z49" s="139">
        <f t="shared" si="28"/>
        <v>0.27198252321135996</v>
      </c>
    </row>
    <row r="50" spans="1:26" ht="21" customHeight="1">
      <c r="A50" s="147" t="s">
        <v>179</v>
      </c>
      <c r="B50" s="374" t="s">
        <v>179</v>
      </c>
      <c r="C50" s="145">
        <v>342</v>
      </c>
      <c r="D50" s="141">
        <v>442</v>
      </c>
      <c r="E50" s="142">
        <v>448</v>
      </c>
      <c r="F50" s="141">
        <v>432</v>
      </c>
      <c r="G50" s="140">
        <f t="shared" si="6"/>
        <v>1664</v>
      </c>
      <c r="H50" s="144">
        <f t="shared" si="22"/>
        <v>0.0005958446993813098</v>
      </c>
      <c r="I50" s="143">
        <v>541</v>
      </c>
      <c r="J50" s="141">
        <v>724</v>
      </c>
      <c r="K50" s="142">
        <v>827</v>
      </c>
      <c r="L50" s="141">
        <v>663</v>
      </c>
      <c r="M50" s="140">
        <f t="shared" si="23"/>
        <v>2755</v>
      </c>
      <c r="N50" s="146">
        <f t="shared" si="24"/>
        <v>-0.39600725952813065</v>
      </c>
      <c r="O50" s="145">
        <v>754</v>
      </c>
      <c r="P50" s="141">
        <v>887</v>
      </c>
      <c r="Q50" s="142">
        <v>876</v>
      </c>
      <c r="R50" s="141">
        <v>869</v>
      </c>
      <c r="S50" s="140">
        <f t="shared" si="25"/>
        <v>3386</v>
      </c>
      <c r="T50" s="144">
        <f t="shared" si="26"/>
        <v>0.0005621680493964081</v>
      </c>
      <c r="U50" s="143">
        <v>1160</v>
      </c>
      <c r="V50" s="141">
        <v>1613</v>
      </c>
      <c r="W50" s="142">
        <v>1305</v>
      </c>
      <c r="X50" s="141">
        <v>1145</v>
      </c>
      <c r="Y50" s="140">
        <f t="shared" si="27"/>
        <v>5223</v>
      </c>
      <c r="Z50" s="139">
        <f t="shared" si="28"/>
        <v>-0.35171357457399965</v>
      </c>
    </row>
    <row r="51" spans="1:26" ht="21" customHeight="1">
      <c r="A51" s="147" t="s">
        <v>181</v>
      </c>
      <c r="B51" s="374" t="s">
        <v>181</v>
      </c>
      <c r="C51" s="145">
        <v>693</v>
      </c>
      <c r="D51" s="141">
        <v>714</v>
      </c>
      <c r="E51" s="142">
        <v>75</v>
      </c>
      <c r="F51" s="141">
        <v>84</v>
      </c>
      <c r="G51" s="140">
        <f t="shared" si="6"/>
        <v>1566</v>
      </c>
      <c r="H51" s="144">
        <f t="shared" si="22"/>
        <v>0.000560752884153324</v>
      </c>
      <c r="I51" s="143">
        <v>384</v>
      </c>
      <c r="J51" s="141">
        <v>422</v>
      </c>
      <c r="K51" s="142">
        <v>197</v>
      </c>
      <c r="L51" s="141">
        <v>184</v>
      </c>
      <c r="M51" s="140">
        <f t="shared" si="23"/>
        <v>1187</v>
      </c>
      <c r="N51" s="146">
        <f t="shared" si="24"/>
        <v>0.3192923336141533</v>
      </c>
      <c r="O51" s="145">
        <v>1270</v>
      </c>
      <c r="P51" s="141">
        <v>1330</v>
      </c>
      <c r="Q51" s="142">
        <v>209</v>
      </c>
      <c r="R51" s="141">
        <v>235</v>
      </c>
      <c r="S51" s="140">
        <f t="shared" si="25"/>
        <v>3044</v>
      </c>
      <c r="T51" s="144">
        <f t="shared" si="26"/>
        <v>0.0005053867520267768</v>
      </c>
      <c r="U51" s="143">
        <v>845</v>
      </c>
      <c r="V51" s="141">
        <v>904</v>
      </c>
      <c r="W51" s="142">
        <v>322</v>
      </c>
      <c r="X51" s="141">
        <v>326</v>
      </c>
      <c r="Y51" s="140">
        <f t="shared" si="27"/>
        <v>2397</v>
      </c>
      <c r="Z51" s="139">
        <f t="shared" si="28"/>
        <v>0.2699207342511474</v>
      </c>
    </row>
    <row r="52" spans="1:26" ht="21" customHeight="1">
      <c r="A52" s="147" t="s">
        <v>180</v>
      </c>
      <c r="B52" s="374" t="s">
        <v>432</v>
      </c>
      <c r="C52" s="145">
        <v>516</v>
      </c>
      <c r="D52" s="141">
        <v>425</v>
      </c>
      <c r="E52" s="142">
        <v>121</v>
      </c>
      <c r="F52" s="141">
        <v>106</v>
      </c>
      <c r="G52" s="140">
        <f t="shared" si="6"/>
        <v>1168</v>
      </c>
      <c r="H52" s="144">
        <f t="shared" si="22"/>
        <v>0.0004182371447580348</v>
      </c>
      <c r="I52" s="143">
        <v>376</v>
      </c>
      <c r="J52" s="141">
        <v>325</v>
      </c>
      <c r="K52" s="142">
        <v>263</v>
      </c>
      <c r="L52" s="141">
        <v>258</v>
      </c>
      <c r="M52" s="140">
        <f t="shared" si="23"/>
        <v>1222</v>
      </c>
      <c r="N52" s="146">
        <f t="shared" si="24"/>
        <v>-0.04418985270049103</v>
      </c>
      <c r="O52" s="145">
        <v>1257</v>
      </c>
      <c r="P52" s="141">
        <v>866</v>
      </c>
      <c r="Q52" s="142">
        <v>805</v>
      </c>
      <c r="R52" s="141">
        <v>397</v>
      </c>
      <c r="S52" s="140">
        <f t="shared" si="25"/>
        <v>3325</v>
      </c>
      <c r="T52" s="144">
        <f t="shared" si="26"/>
        <v>0.0005520403910936377</v>
      </c>
      <c r="U52" s="143">
        <v>1165</v>
      </c>
      <c r="V52" s="141">
        <v>788</v>
      </c>
      <c r="W52" s="142">
        <v>1073</v>
      </c>
      <c r="X52" s="141">
        <v>851</v>
      </c>
      <c r="Y52" s="140">
        <f t="shared" si="27"/>
        <v>3877</v>
      </c>
      <c r="Z52" s="139">
        <f t="shared" si="28"/>
        <v>-0.14237812741810674</v>
      </c>
    </row>
    <row r="53" spans="1:26" ht="21" customHeight="1">
      <c r="A53" s="147" t="s">
        <v>185</v>
      </c>
      <c r="B53" s="374" t="s">
        <v>433</v>
      </c>
      <c r="C53" s="145">
        <v>363</v>
      </c>
      <c r="D53" s="141">
        <v>449</v>
      </c>
      <c r="E53" s="142">
        <v>130</v>
      </c>
      <c r="F53" s="141">
        <v>123</v>
      </c>
      <c r="G53" s="140">
        <f t="shared" si="6"/>
        <v>1065</v>
      </c>
      <c r="H53" s="144">
        <f t="shared" si="22"/>
        <v>0.00038135493079392727</v>
      </c>
      <c r="I53" s="143">
        <v>320</v>
      </c>
      <c r="J53" s="141">
        <v>277</v>
      </c>
      <c r="K53" s="142">
        <v>75</v>
      </c>
      <c r="L53" s="141">
        <v>68</v>
      </c>
      <c r="M53" s="140">
        <f t="shared" si="23"/>
        <v>740</v>
      </c>
      <c r="N53" s="146">
        <f t="shared" si="24"/>
        <v>0.43918918918918926</v>
      </c>
      <c r="O53" s="145">
        <v>698</v>
      </c>
      <c r="P53" s="141">
        <v>878</v>
      </c>
      <c r="Q53" s="142">
        <v>251</v>
      </c>
      <c r="R53" s="141">
        <v>233</v>
      </c>
      <c r="S53" s="140">
        <f t="shared" si="25"/>
        <v>2060</v>
      </c>
      <c r="T53" s="144">
        <f t="shared" si="26"/>
        <v>0.0003420160017001184</v>
      </c>
      <c r="U53" s="143">
        <v>653</v>
      </c>
      <c r="V53" s="141">
        <v>645</v>
      </c>
      <c r="W53" s="142">
        <v>194</v>
      </c>
      <c r="X53" s="141">
        <v>202</v>
      </c>
      <c r="Y53" s="140">
        <f t="shared" si="27"/>
        <v>1694</v>
      </c>
      <c r="Z53" s="139">
        <f t="shared" si="28"/>
        <v>0.2160566706021252</v>
      </c>
    </row>
    <row r="54" spans="1:26" ht="21" customHeight="1">
      <c r="A54" s="147" t="s">
        <v>175</v>
      </c>
      <c r="B54" s="374" t="s">
        <v>434</v>
      </c>
      <c r="C54" s="145">
        <v>0</v>
      </c>
      <c r="D54" s="141">
        <v>0</v>
      </c>
      <c r="E54" s="142">
        <v>445</v>
      </c>
      <c r="F54" s="141">
        <v>532</v>
      </c>
      <c r="G54" s="140">
        <f t="shared" si="6"/>
        <v>977</v>
      </c>
      <c r="H54" s="144">
        <f t="shared" si="22"/>
        <v>0.0003498439130381849</v>
      </c>
      <c r="I54" s="143"/>
      <c r="J54" s="141"/>
      <c r="K54" s="142">
        <v>439</v>
      </c>
      <c r="L54" s="141">
        <v>412</v>
      </c>
      <c r="M54" s="140">
        <f t="shared" si="23"/>
        <v>851</v>
      </c>
      <c r="N54" s="146">
        <f t="shared" si="24"/>
        <v>0.14806110458284372</v>
      </c>
      <c r="O54" s="145"/>
      <c r="P54" s="141"/>
      <c r="Q54" s="142">
        <v>780</v>
      </c>
      <c r="R54" s="141">
        <v>966</v>
      </c>
      <c r="S54" s="140">
        <f t="shared" si="25"/>
        <v>1746</v>
      </c>
      <c r="T54" s="144">
        <f t="shared" si="26"/>
        <v>0.00028988346551864403</v>
      </c>
      <c r="U54" s="143"/>
      <c r="V54" s="141"/>
      <c r="W54" s="142">
        <v>936</v>
      </c>
      <c r="X54" s="141">
        <v>943</v>
      </c>
      <c r="Y54" s="140">
        <f t="shared" si="27"/>
        <v>1879</v>
      </c>
      <c r="Z54" s="139">
        <f t="shared" si="28"/>
        <v>-0.07078233102714204</v>
      </c>
    </row>
    <row r="55" spans="1:26" ht="21" customHeight="1">
      <c r="A55" s="147" t="s">
        <v>184</v>
      </c>
      <c r="B55" s="374" t="s">
        <v>184</v>
      </c>
      <c r="C55" s="145">
        <v>448</v>
      </c>
      <c r="D55" s="141">
        <v>422</v>
      </c>
      <c r="E55" s="142">
        <v>22</v>
      </c>
      <c r="F55" s="141">
        <v>22</v>
      </c>
      <c r="G55" s="140">
        <f t="shared" si="6"/>
        <v>914</v>
      </c>
      <c r="H55" s="144">
        <f t="shared" si="22"/>
        <v>0.0003272848889630512</v>
      </c>
      <c r="I55" s="143">
        <v>394</v>
      </c>
      <c r="J55" s="141">
        <v>385</v>
      </c>
      <c r="K55" s="142">
        <v>31</v>
      </c>
      <c r="L55" s="141">
        <v>26</v>
      </c>
      <c r="M55" s="140">
        <f t="shared" si="23"/>
        <v>836</v>
      </c>
      <c r="N55" s="146">
        <f t="shared" si="24"/>
        <v>0.09330143540669855</v>
      </c>
      <c r="O55" s="145">
        <v>875</v>
      </c>
      <c r="P55" s="141">
        <v>795</v>
      </c>
      <c r="Q55" s="142">
        <v>36</v>
      </c>
      <c r="R55" s="141">
        <v>37</v>
      </c>
      <c r="S55" s="140">
        <f t="shared" si="25"/>
        <v>1743</v>
      </c>
      <c r="T55" s="144">
        <f t="shared" si="26"/>
        <v>0.0002893853839627701</v>
      </c>
      <c r="U55" s="143">
        <v>776</v>
      </c>
      <c r="V55" s="141">
        <v>753</v>
      </c>
      <c r="W55" s="142">
        <v>55</v>
      </c>
      <c r="X55" s="141">
        <v>41</v>
      </c>
      <c r="Y55" s="140">
        <f t="shared" si="27"/>
        <v>1625</v>
      </c>
      <c r="Z55" s="139">
        <f t="shared" si="28"/>
        <v>0.07261538461538453</v>
      </c>
    </row>
    <row r="56" spans="1:26" ht="21" customHeight="1">
      <c r="A56" s="147" t="s">
        <v>177</v>
      </c>
      <c r="B56" s="374" t="s">
        <v>435</v>
      </c>
      <c r="C56" s="145">
        <v>449</v>
      </c>
      <c r="D56" s="141">
        <v>412</v>
      </c>
      <c r="E56" s="142">
        <v>0</v>
      </c>
      <c r="F56" s="141">
        <v>0</v>
      </c>
      <c r="G56" s="140">
        <f t="shared" si="6"/>
        <v>861</v>
      </c>
      <c r="H56" s="144">
        <f t="shared" si="22"/>
        <v>0.0003083066623601609</v>
      </c>
      <c r="I56" s="143">
        <v>1080</v>
      </c>
      <c r="J56" s="141">
        <v>860</v>
      </c>
      <c r="K56" s="142"/>
      <c r="L56" s="141"/>
      <c r="M56" s="140">
        <f t="shared" si="23"/>
        <v>1940</v>
      </c>
      <c r="N56" s="146">
        <f t="shared" si="24"/>
        <v>-0.5561855670103093</v>
      </c>
      <c r="O56" s="145">
        <v>1401</v>
      </c>
      <c r="P56" s="141">
        <v>1496</v>
      </c>
      <c r="Q56" s="142"/>
      <c r="R56" s="141"/>
      <c r="S56" s="140">
        <f t="shared" si="25"/>
        <v>2897</v>
      </c>
      <c r="T56" s="144">
        <f t="shared" si="26"/>
        <v>0.0004809807557889529</v>
      </c>
      <c r="U56" s="143">
        <v>2095</v>
      </c>
      <c r="V56" s="141">
        <v>1769</v>
      </c>
      <c r="W56" s="142"/>
      <c r="X56" s="141"/>
      <c r="Y56" s="140">
        <f t="shared" si="27"/>
        <v>3864</v>
      </c>
      <c r="Z56" s="139">
        <f t="shared" si="28"/>
        <v>-0.2502587991718427</v>
      </c>
    </row>
    <row r="57" spans="1:26" ht="21" customHeight="1">
      <c r="A57" s="147" t="s">
        <v>183</v>
      </c>
      <c r="B57" s="374" t="s">
        <v>436</v>
      </c>
      <c r="C57" s="145">
        <v>38</v>
      </c>
      <c r="D57" s="141">
        <v>39</v>
      </c>
      <c r="E57" s="142">
        <v>376</v>
      </c>
      <c r="F57" s="141">
        <v>361</v>
      </c>
      <c r="G57" s="140">
        <f t="shared" si="6"/>
        <v>814</v>
      </c>
      <c r="H57" s="144">
        <f t="shared" si="22"/>
        <v>0.0002914769142406167</v>
      </c>
      <c r="I57" s="143">
        <v>0</v>
      </c>
      <c r="J57" s="141">
        <v>32</v>
      </c>
      <c r="K57" s="142">
        <v>195</v>
      </c>
      <c r="L57" s="141">
        <v>279</v>
      </c>
      <c r="M57" s="140">
        <f t="shared" si="23"/>
        <v>506</v>
      </c>
      <c r="N57" s="146">
        <f t="shared" si="24"/>
        <v>0.6086956521739131</v>
      </c>
      <c r="O57" s="145">
        <v>96</v>
      </c>
      <c r="P57" s="141">
        <v>92</v>
      </c>
      <c r="Q57" s="142">
        <v>744</v>
      </c>
      <c r="R57" s="141">
        <v>752</v>
      </c>
      <c r="S57" s="140">
        <f t="shared" si="25"/>
        <v>1684</v>
      </c>
      <c r="T57" s="144">
        <f t="shared" si="26"/>
        <v>0.0002795897800305822</v>
      </c>
      <c r="U57" s="143">
        <v>0</v>
      </c>
      <c r="V57" s="141">
        <v>91</v>
      </c>
      <c r="W57" s="142">
        <v>379</v>
      </c>
      <c r="X57" s="141">
        <v>609</v>
      </c>
      <c r="Y57" s="140">
        <f t="shared" si="27"/>
        <v>1079</v>
      </c>
      <c r="Z57" s="139">
        <f t="shared" si="28"/>
        <v>0.5607043558850788</v>
      </c>
    </row>
    <row r="58" spans="1:26" ht="21" customHeight="1" thickBot="1">
      <c r="A58" s="138" t="s">
        <v>56</v>
      </c>
      <c r="B58" s="375" t="s">
        <v>56</v>
      </c>
      <c r="C58" s="136">
        <v>2301</v>
      </c>
      <c r="D58" s="132">
        <v>2187</v>
      </c>
      <c r="E58" s="133">
        <v>7181</v>
      </c>
      <c r="F58" s="132">
        <v>7219</v>
      </c>
      <c r="G58" s="131">
        <f t="shared" si="6"/>
        <v>18888</v>
      </c>
      <c r="H58" s="135">
        <f t="shared" si="22"/>
        <v>0.006763410265573425</v>
      </c>
      <c r="I58" s="134">
        <v>2224</v>
      </c>
      <c r="J58" s="132">
        <v>2319</v>
      </c>
      <c r="K58" s="133">
        <v>7515</v>
      </c>
      <c r="L58" s="132">
        <v>9710</v>
      </c>
      <c r="M58" s="131">
        <f t="shared" si="23"/>
        <v>21768</v>
      </c>
      <c r="N58" s="137">
        <f t="shared" si="24"/>
        <v>-0.13230429988974646</v>
      </c>
      <c r="O58" s="136">
        <v>5519</v>
      </c>
      <c r="P58" s="132">
        <v>4746</v>
      </c>
      <c r="Q58" s="133">
        <v>15201</v>
      </c>
      <c r="R58" s="132">
        <v>15225</v>
      </c>
      <c r="S58" s="131">
        <f t="shared" si="25"/>
        <v>40691</v>
      </c>
      <c r="T58" s="135">
        <f t="shared" si="26"/>
        <v>0.006755812196689086</v>
      </c>
      <c r="U58" s="134">
        <v>5373</v>
      </c>
      <c r="V58" s="132">
        <v>5069</v>
      </c>
      <c r="W58" s="133">
        <v>15362</v>
      </c>
      <c r="X58" s="132">
        <v>19605</v>
      </c>
      <c r="Y58" s="131">
        <f t="shared" si="27"/>
        <v>45409</v>
      </c>
      <c r="Z58" s="130">
        <f t="shared" si="28"/>
        <v>-0.10390010790812398</v>
      </c>
    </row>
    <row r="59" spans="1:2" ht="15.75" thickTop="1">
      <c r="A59" s="129" t="s">
        <v>43</v>
      </c>
      <c r="B59" s="129"/>
    </row>
    <row r="60" spans="1:2" ht="15">
      <c r="A60" s="129" t="s">
        <v>42</v>
      </c>
      <c r="B60" s="129"/>
    </row>
    <row r="61" spans="1:3" ht="15">
      <c r="A61" s="376" t="s">
        <v>120</v>
      </c>
      <c r="B61" s="377"/>
      <c r="C61" s="377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59:Z65536 N59:N65536 Z3 N3 N5:N8 Z5:Z8">
    <cfRule type="cellIs" priority="3" dxfId="100" operator="lessThan" stopIfTrue="1">
      <formula>0</formula>
    </cfRule>
  </conditionalFormatting>
  <conditionalFormatting sqref="N9:N58 Z9:Z58">
    <cfRule type="cellIs" priority="4" dxfId="100" operator="lessThan" stopIfTrue="1">
      <formula>0</formula>
    </cfRule>
    <cfRule type="cellIs" priority="5" dxfId="102" operator="greaterThanOrEqual" stopIfTrue="1">
      <formula>0</formula>
    </cfRule>
  </conditionalFormatting>
  <conditionalFormatting sqref="H6:H8">
    <cfRule type="cellIs" priority="2" dxfId="100" operator="lessThan" stopIfTrue="1">
      <formula>0</formula>
    </cfRule>
  </conditionalFormatting>
  <conditionalFormatting sqref="T6:T8">
    <cfRule type="cellIs" priority="1" dxfId="10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63"/>
  <sheetViews>
    <sheetView showGridLines="0" zoomScale="80" zoomScaleNormal="80" zoomScalePageLayoutView="0" workbookViewId="0" topLeftCell="A1">
      <selection activeCell="A31" sqref="A31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8" t="s">
        <v>28</v>
      </c>
      <c r="Z1" s="579"/>
    </row>
    <row r="2" ht="5.25" customHeight="1" thickBot="1"/>
    <row r="3" spans="1:26" ht="24" customHeight="1" thickTop="1">
      <c r="A3" s="580" t="s">
        <v>121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2"/>
    </row>
    <row r="4" spans="1:26" ht="21" customHeight="1" thickBot="1">
      <c r="A4" s="592" t="s">
        <v>45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4"/>
    </row>
    <row r="5" spans="1:26" s="174" customFormat="1" ht="19.5" customHeight="1" thickBot="1" thickTop="1">
      <c r="A5" s="660" t="s">
        <v>118</v>
      </c>
      <c r="B5" s="674" t="s">
        <v>119</v>
      </c>
      <c r="C5" s="677" t="s">
        <v>36</v>
      </c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9"/>
      <c r="O5" s="680" t="s">
        <v>35</v>
      </c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9"/>
    </row>
    <row r="6" spans="1:26" s="173" customFormat="1" ht="26.25" customHeight="1" thickBot="1">
      <c r="A6" s="661"/>
      <c r="B6" s="675"/>
      <c r="C6" s="669" t="s">
        <v>191</v>
      </c>
      <c r="D6" s="665"/>
      <c r="E6" s="665"/>
      <c r="F6" s="665"/>
      <c r="G6" s="666"/>
      <c r="H6" s="672" t="s">
        <v>34</v>
      </c>
      <c r="I6" s="669" t="s">
        <v>192</v>
      </c>
      <c r="J6" s="665"/>
      <c r="K6" s="665"/>
      <c r="L6" s="665"/>
      <c r="M6" s="666"/>
      <c r="N6" s="672" t="s">
        <v>33</v>
      </c>
      <c r="O6" s="664" t="s">
        <v>193</v>
      </c>
      <c r="P6" s="665"/>
      <c r="Q6" s="665"/>
      <c r="R6" s="665"/>
      <c r="S6" s="666"/>
      <c r="T6" s="672" t="s">
        <v>34</v>
      </c>
      <c r="U6" s="664" t="s">
        <v>194</v>
      </c>
      <c r="V6" s="665"/>
      <c r="W6" s="665"/>
      <c r="X6" s="665"/>
      <c r="Y6" s="666"/>
      <c r="Z6" s="672" t="s">
        <v>33</v>
      </c>
    </row>
    <row r="7" spans="1:26" s="168" customFormat="1" ht="26.25" customHeight="1">
      <c r="A7" s="662"/>
      <c r="B7" s="675"/>
      <c r="C7" s="596" t="s">
        <v>22</v>
      </c>
      <c r="D7" s="591"/>
      <c r="E7" s="587" t="s">
        <v>21</v>
      </c>
      <c r="F7" s="591"/>
      <c r="G7" s="574" t="s">
        <v>17</v>
      </c>
      <c r="H7" s="567"/>
      <c r="I7" s="671" t="s">
        <v>22</v>
      </c>
      <c r="J7" s="591"/>
      <c r="K7" s="587" t="s">
        <v>21</v>
      </c>
      <c r="L7" s="591"/>
      <c r="M7" s="574" t="s">
        <v>17</v>
      </c>
      <c r="N7" s="567"/>
      <c r="O7" s="671" t="s">
        <v>22</v>
      </c>
      <c r="P7" s="591"/>
      <c r="Q7" s="587" t="s">
        <v>21</v>
      </c>
      <c r="R7" s="591"/>
      <c r="S7" s="574" t="s">
        <v>17</v>
      </c>
      <c r="T7" s="567"/>
      <c r="U7" s="671" t="s">
        <v>22</v>
      </c>
      <c r="V7" s="591"/>
      <c r="W7" s="587" t="s">
        <v>21</v>
      </c>
      <c r="X7" s="591"/>
      <c r="Y7" s="574" t="s">
        <v>17</v>
      </c>
      <c r="Z7" s="567"/>
    </row>
    <row r="8" spans="1:26" s="168" customFormat="1" ht="19.5" customHeight="1" thickBot="1">
      <c r="A8" s="663"/>
      <c r="B8" s="676"/>
      <c r="C8" s="171" t="s">
        <v>31</v>
      </c>
      <c r="D8" s="169" t="s">
        <v>30</v>
      </c>
      <c r="E8" s="170" t="s">
        <v>31</v>
      </c>
      <c r="F8" s="378" t="s">
        <v>30</v>
      </c>
      <c r="G8" s="670"/>
      <c r="H8" s="673"/>
      <c r="I8" s="171" t="s">
        <v>31</v>
      </c>
      <c r="J8" s="169" t="s">
        <v>30</v>
      </c>
      <c r="K8" s="170" t="s">
        <v>31</v>
      </c>
      <c r="L8" s="378" t="s">
        <v>30</v>
      </c>
      <c r="M8" s="670"/>
      <c r="N8" s="673"/>
      <c r="O8" s="171" t="s">
        <v>31</v>
      </c>
      <c r="P8" s="169" t="s">
        <v>30</v>
      </c>
      <c r="Q8" s="170" t="s">
        <v>31</v>
      </c>
      <c r="R8" s="378" t="s">
        <v>30</v>
      </c>
      <c r="S8" s="670"/>
      <c r="T8" s="673"/>
      <c r="U8" s="171" t="s">
        <v>31</v>
      </c>
      <c r="V8" s="169" t="s">
        <v>30</v>
      </c>
      <c r="W8" s="170" t="s">
        <v>31</v>
      </c>
      <c r="X8" s="378" t="s">
        <v>30</v>
      </c>
      <c r="Y8" s="670"/>
      <c r="Z8" s="673"/>
    </row>
    <row r="9" spans="1:26" s="157" customFormat="1" ht="18" customHeight="1" thickBot="1" thickTop="1">
      <c r="A9" s="167" t="s">
        <v>24</v>
      </c>
      <c r="B9" s="372"/>
      <c r="C9" s="166">
        <f>SUM(C10:C60)</f>
        <v>9939.676</v>
      </c>
      <c r="D9" s="160">
        <f>SUM(D10:D60)</f>
        <v>9939.675999999996</v>
      </c>
      <c r="E9" s="161">
        <f>SUM(E10:E60)</f>
        <v>1286.9309999999996</v>
      </c>
      <c r="F9" s="160">
        <f>SUM(F10:F60)</f>
        <v>1286.9309999999998</v>
      </c>
      <c r="G9" s="159">
        <f aca="true" t="shared" si="0" ref="G9:G19">SUM(C9:F9)</f>
        <v>22453.213999999996</v>
      </c>
      <c r="H9" s="163">
        <f aca="true" t="shared" si="1" ref="H9:H60">G9/$G$9</f>
        <v>1</v>
      </c>
      <c r="I9" s="162">
        <f>SUM(I10:I60)</f>
        <v>9720.684999999996</v>
      </c>
      <c r="J9" s="160">
        <f>SUM(J10:J60)</f>
        <v>9720.685000000007</v>
      </c>
      <c r="K9" s="161">
        <f>SUM(K10:K60)</f>
        <v>1309.305</v>
      </c>
      <c r="L9" s="160">
        <f>SUM(L10:L60)</f>
        <v>1309.305</v>
      </c>
      <c r="M9" s="159">
        <f aca="true" t="shared" si="2" ref="M9:M19">SUM(I9:L9)</f>
        <v>22059.980000000003</v>
      </c>
      <c r="N9" s="165">
        <f aca="true" t="shared" si="3" ref="N9:N19">IF(ISERROR(G9/M9-1),"         /0",(G9/M9-1))</f>
        <v>0.017825673459359148</v>
      </c>
      <c r="O9" s="164">
        <f>SUM(O10:O60)</f>
        <v>19744.215</v>
      </c>
      <c r="P9" s="160">
        <f>SUM(P10:P60)</f>
        <v>19744.215000000007</v>
      </c>
      <c r="Q9" s="161">
        <f>SUM(Q10:Q60)</f>
        <v>2438.301</v>
      </c>
      <c r="R9" s="160">
        <f>SUM(R10:R60)</f>
        <v>2438.3009999999995</v>
      </c>
      <c r="S9" s="159">
        <f aca="true" t="shared" si="4" ref="S9:S19">SUM(O9:R9)</f>
        <v>44365.03200000001</v>
      </c>
      <c r="T9" s="163">
        <f aca="true" t="shared" si="5" ref="T9:T60">S9/$S$9</f>
        <v>1</v>
      </c>
      <c r="U9" s="162">
        <f>SUM(U10:U60)</f>
        <v>18930.795000000002</v>
      </c>
      <c r="V9" s="160">
        <f>SUM(V10:V60)</f>
        <v>18930.79499999999</v>
      </c>
      <c r="W9" s="161">
        <f>SUM(W10:W60)</f>
        <v>2348.370999999999</v>
      </c>
      <c r="X9" s="160">
        <f>SUM(X10:X60)</f>
        <v>2348.370999999999</v>
      </c>
      <c r="Y9" s="159">
        <f aca="true" t="shared" si="6" ref="Y9:Y19">SUM(U9:X9)</f>
        <v>42558.331999999995</v>
      </c>
      <c r="Z9" s="158">
        <f>IF(ISERROR(S9/Y9-1),"         /0",(S9/Y9-1))</f>
        <v>0.042452321674637306</v>
      </c>
    </row>
    <row r="10" spans="1:26" ht="18.75" customHeight="1" thickTop="1">
      <c r="A10" s="156" t="s">
        <v>138</v>
      </c>
      <c r="B10" s="373" t="s">
        <v>394</v>
      </c>
      <c r="C10" s="154">
        <v>4425.229000000002</v>
      </c>
      <c r="D10" s="150">
        <v>3906.107999999999</v>
      </c>
      <c r="E10" s="151">
        <v>394.083</v>
      </c>
      <c r="F10" s="150">
        <v>104.03299999999999</v>
      </c>
      <c r="G10" s="149">
        <f t="shared" si="0"/>
        <v>8829.453000000001</v>
      </c>
      <c r="H10" s="153">
        <f t="shared" si="1"/>
        <v>0.3932378233245362</v>
      </c>
      <c r="I10" s="152">
        <v>4424.075999999997</v>
      </c>
      <c r="J10" s="150">
        <v>3761.597</v>
      </c>
      <c r="K10" s="151">
        <v>274.525</v>
      </c>
      <c r="L10" s="150">
        <v>195.18200000000002</v>
      </c>
      <c r="M10" s="149">
        <f t="shared" si="2"/>
        <v>8655.379999999997</v>
      </c>
      <c r="N10" s="155">
        <f t="shared" si="3"/>
        <v>0.020111537563920256</v>
      </c>
      <c r="O10" s="154">
        <v>8804.764999999998</v>
      </c>
      <c r="P10" s="150">
        <v>7758.109000000004</v>
      </c>
      <c r="Q10" s="151">
        <v>618.344</v>
      </c>
      <c r="R10" s="150">
        <v>198.2249999999999</v>
      </c>
      <c r="S10" s="149">
        <f t="shared" si="4"/>
        <v>17379.443000000003</v>
      </c>
      <c r="T10" s="153">
        <f t="shared" si="5"/>
        <v>0.391737416080304</v>
      </c>
      <c r="U10" s="152">
        <v>8789.130000000001</v>
      </c>
      <c r="V10" s="150">
        <v>7191.839999999998</v>
      </c>
      <c r="W10" s="151">
        <v>446.17</v>
      </c>
      <c r="X10" s="150">
        <v>278.8850000000001</v>
      </c>
      <c r="Y10" s="149">
        <f t="shared" si="6"/>
        <v>16706.024999999998</v>
      </c>
      <c r="Z10" s="148">
        <f aca="true" t="shared" si="7" ref="Z10:Z19">IF(ISERROR(S10/Y10-1),"         /0",IF(S10/Y10&gt;5,"  *  ",(S10/Y10-1)))</f>
        <v>0.04030988819901826</v>
      </c>
    </row>
    <row r="11" spans="1:26" ht="18.75" customHeight="1">
      <c r="A11" s="156" t="s">
        <v>139</v>
      </c>
      <c r="B11" s="373" t="s">
        <v>395</v>
      </c>
      <c r="C11" s="154">
        <v>981.8439999999999</v>
      </c>
      <c r="D11" s="150">
        <v>860.0900000000001</v>
      </c>
      <c r="E11" s="151">
        <v>68.922</v>
      </c>
      <c r="F11" s="150">
        <v>93.715</v>
      </c>
      <c r="G11" s="149">
        <f t="shared" si="0"/>
        <v>2004.5710000000001</v>
      </c>
      <c r="H11" s="153">
        <f>G11/$G$9</f>
        <v>0.08927768648176607</v>
      </c>
      <c r="I11" s="152">
        <v>923.098</v>
      </c>
      <c r="J11" s="150">
        <v>1066.576</v>
      </c>
      <c r="K11" s="151">
        <v>92.737</v>
      </c>
      <c r="L11" s="150">
        <v>98.34400000000001</v>
      </c>
      <c r="M11" s="149">
        <f t="shared" si="2"/>
        <v>2180.755</v>
      </c>
      <c r="N11" s="155">
        <f t="shared" si="3"/>
        <v>-0.0807903684733039</v>
      </c>
      <c r="O11" s="154">
        <v>1991.957</v>
      </c>
      <c r="P11" s="150">
        <v>1807.2529999999995</v>
      </c>
      <c r="Q11" s="151">
        <v>157.666</v>
      </c>
      <c r="R11" s="150">
        <v>158.62699999999998</v>
      </c>
      <c r="S11" s="149">
        <f t="shared" si="4"/>
        <v>4115.503</v>
      </c>
      <c r="T11" s="153">
        <f>S11/$S$9</f>
        <v>0.09276456737369194</v>
      </c>
      <c r="U11" s="152">
        <v>1793.759</v>
      </c>
      <c r="V11" s="150">
        <v>2136.0389999999998</v>
      </c>
      <c r="W11" s="151">
        <v>138.755</v>
      </c>
      <c r="X11" s="150">
        <v>127.64600000000002</v>
      </c>
      <c r="Y11" s="149">
        <f t="shared" si="6"/>
        <v>4196.199</v>
      </c>
      <c r="Z11" s="148">
        <f t="shared" si="7"/>
        <v>-0.019230737150454424</v>
      </c>
    </row>
    <row r="12" spans="1:26" ht="18.75" customHeight="1">
      <c r="A12" s="147" t="s">
        <v>140</v>
      </c>
      <c r="B12" s="374" t="s">
        <v>396</v>
      </c>
      <c r="C12" s="145">
        <v>767.7880000000001</v>
      </c>
      <c r="D12" s="141">
        <v>720.922</v>
      </c>
      <c r="E12" s="142">
        <v>39.882999999999996</v>
      </c>
      <c r="F12" s="141">
        <v>27.259</v>
      </c>
      <c r="G12" s="140">
        <f t="shared" si="0"/>
        <v>1555.852</v>
      </c>
      <c r="H12" s="144">
        <f t="shared" si="1"/>
        <v>0.06929306423570364</v>
      </c>
      <c r="I12" s="143">
        <v>890.088</v>
      </c>
      <c r="J12" s="141">
        <v>922.6130000000003</v>
      </c>
      <c r="K12" s="142">
        <v>64.22</v>
      </c>
      <c r="L12" s="141">
        <v>15.907</v>
      </c>
      <c r="M12" s="140">
        <f t="shared" si="2"/>
        <v>1892.8280000000002</v>
      </c>
      <c r="N12" s="146">
        <f t="shared" si="3"/>
        <v>-0.17802779756005305</v>
      </c>
      <c r="O12" s="145">
        <v>1606.0890000000002</v>
      </c>
      <c r="P12" s="141">
        <v>1411.301</v>
      </c>
      <c r="Q12" s="142">
        <v>82.812</v>
      </c>
      <c r="R12" s="141">
        <v>43.882000000000005</v>
      </c>
      <c r="S12" s="140">
        <f t="shared" si="4"/>
        <v>3144.0840000000003</v>
      </c>
      <c r="T12" s="144">
        <f t="shared" si="5"/>
        <v>0.07086851644781864</v>
      </c>
      <c r="U12" s="143">
        <v>1818.1209999999999</v>
      </c>
      <c r="V12" s="141">
        <v>1810.4179999999997</v>
      </c>
      <c r="W12" s="142">
        <v>96.09600000000002</v>
      </c>
      <c r="X12" s="141">
        <v>35.12100000000001</v>
      </c>
      <c r="Y12" s="140">
        <f t="shared" si="6"/>
        <v>3759.756</v>
      </c>
      <c r="Z12" s="139">
        <f t="shared" si="7"/>
        <v>-0.1637531797276205</v>
      </c>
    </row>
    <row r="13" spans="1:26" ht="18.75" customHeight="1">
      <c r="A13" s="147" t="s">
        <v>142</v>
      </c>
      <c r="B13" s="374" t="s">
        <v>398</v>
      </c>
      <c r="C13" s="145">
        <v>705.4499999999999</v>
      </c>
      <c r="D13" s="141">
        <v>820.3169999999999</v>
      </c>
      <c r="E13" s="142">
        <v>6.825000000000001</v>
      </c>
      <c r="F13" s="141">
        <v>12.031</v>
      </c>
      <c r="G13" s="140">
        <f t="shared" si="0"/>
        <v>1544.6229999999998</v>
      </c>
      <c r="H13" s="144">
        <f t="shared" si="1"/>
        <v>0.06879295765853388</v>
      </c>
      <c r="I13" s="143">
        <v>763.7730000000001</v>
      </c>
      <c r="J13" s="141">
        <v>742.992</v>
      </c>
      <c r="K13" s="142">
        <v>17.45</v>
      </c>
      <c r="L13" s="141">
        <v>24.867</v>
      </c>
      <c r="M13" s="140">
        <f t="shared" si="2"/>
        <v>1549.082</v>
      </c>
      <c r="N13" s="146">
        <f t="shared" si="3"/>
        <v>-0.0028784789959475088</v>
      </c>
      <c r="O13" s="145">
        <v>1345.6409999999996</v>
      </c>
      <c r="P13" s="141">
        <v>1716.3329999999999</v>
      </c>
      <c r="Q13" s="142">
        <v>16.345000000000002</v>
      </c>
      <c r="R13" s="141">
        <v>33.921</v>
      </c>
      <c r="S13" s="140">
        <f t="shared" si="4"/>
        <v>3112.239999999999</v>
      </c>
      <c r="T13" s="144">
        <f t="shared" si="5"/>
        <v>0.07015074394626827</v>
      </c>
      <c r="U13" s="143">
        <v>1346.1169999999995</v>
      </c>
      <c r="V13" s="141">
        <v>1544.3639999999996</v>
      </c>
      <c r="W13" s="142">
        <v>25.389999999999993</v>
      </c>
      <c r="X13" s="141">
        <v>32.317</v>
      </c>
      <c r="Y13" s="140">
        <f t="shared" si="6"/>
        <v>2948.1879999999987</v>
      </c>
      <c r="Z13" s="139">
        <f t="shared" si="7"/>
        <v>0.05564502670793048</v>
      </c>
    </row>
    <row r="14" spans="1:26" ht="18.75" customHeight="1">
      <c r="A14" s="147" t="s">
        <v>144</v>
      </c>
      <c r="B14" s="374" t="s">
        <v>400</v>
      </c>
      <c r="C14" s="145">
        <v>215.64700000000002</v>
      </c>
      <c r="D14" s="141">
        <v>615.591</v>
      </c>
      <c r="E14" s="142">
        <v>159.896</v>
      </c>
      <c r="F14" s="141">
        <v>330.873</v>
      </c>
      <c r="G14" s="140">
        <f>SUM(C14:F14)</f>
        <v>1322.007</v>
      </c>
      <c r="H14" s="144">
        <f>G14/$G$9</f>
        <v>0.058878296888810674</v>
      </c>
      <c r="I14" s="143">
        <v>139.596</v>
      </c>
      <c r="J14" s="141">
        <v>418.85</v>
      </c>
      <c r="K14" s="142">
        <v>83.20500000000001</v>
      </c>
      <c r="L14" s="141">
        <v>114.67699999999999</v>
      </c>
      <c r="M14" s="140">
        <f>SUM(I14:L14)</f>
        <v>756.3280000000001</v>
      </c>
      <c r="N14" s="146">
        <f>IF(ISERROR(G14/M14-1),"         /0",(G14/M14-1))</f>
        <v>0.7479281475761839</v>
      </c>
      <c r="O14" s="145">
        <v>383.78</v>
      </c>
      <c r="P14" s="141">
        <v>1317.198</v>
      </c>
      <c r="Q14" s="142">
        <v>209.39</v>
      </c>
      <c r="R14" s="141">
        <v>529.789</v>
      </c>
      <c r="S14" s="140">
        <f>SUM(O14:R14)</f>
        <v>2440.157</v>
      </c>
      <c r="T14" s="144">
        <f>S14/$S$9</f>
        <v>0.05500180863162681</v>
      </c>
      <c r="U14" s="143">
        <v>262.77</v>
      </c>
      <c r="V14" s="141">
        <v>962.2619999999997</v>
      </c>
      <c r="W14" s="142">
        <v>138.77</v>
      </c>
      <c r="X14" s="141">
        <v>291.53</v>
      </c>
      <c r="Y14" s="140">
        <f>SUM(U14:X14)</f>
        <v>1655.3319999999997</v>
      </c>
      <c r="Z14" s="139">
        <f t="shared" si="7"/>
        <v>0.47411939115536983</v>
      </c>
    </row>
    <row r="15" spans="1:26" ht="18.75" customHeight="1">
      <c r="A15" s="147" t="s">
        <v>161</v>
      </c>
      <c r="B15" s="374" t="s">
        <v>417</v>
      </c>
      <c r="C15" s="145">
        <v>771.298</v>
      </c>
      <c r="D15" s="141">
        <v>499.393</v>
      </c>
      <c r="E15" s="142">
        <v>0.001</v>
      </c>
      <c r="F15" s="141">
        <v>0.168</v>
      </c>
      <c r="G15" s="140">
        <f>SUM(C15:F15)</f>
        <v>1270.86</v>
      </c>
      <c r="H15" s="144">
        <f>G15/$G$9</f>
        <v>0.056600360197876357</v>
      </c>
      <c r="I15" s="143">
        <v>659.9110000000001</v>
      </c>
      <c r="J15" s="141">
        <v>471.242</v>
      </c>
      <c r="K15" s="142">
        <v>9.7</v>
      </c>
      <c r="L15" s="141">
        <v>8.8</v>
      </c>
      <c r="M15" s="140">
        <f>SUM(I15:L15)</f>
        <v>1149.653</v>
      </c>
      <c r="N15" s="146">
        <f>IF(ISERROR(G15/M15-1),"         /0",(G15/M15-1))</f>
        <v>0.10542920342051021</v>
      </c>
      <c r="O15" s="145">
        <v>1336.069</v>
      </c>
      <c r="P15" s="141">
        <v>785.4119999999998</v>
      </c>
      <c r="Q15" s="142">
        <v>0.046</v>
      </c>
      <c r="R15" s="141">
        <v>0.30400000000000005</v>
      </c>
      <c r="S15" s="140">
        <f>SUM(O15:R15)</f>
        <v>2121.8309999999997</v>
      </c>
      <c r="T15" s="144">
        <f>S15/$S$9</f>
        <v>0.047826653207417934</v>
      </c>
      <c r="U15" s="143">
        <v>1243.5210000000002</v>
      </c>
      <c r="V15" s="141">
        <v>805.7960000000002</v>
      </c>
      <c r="W15" s="142">
        <v>10</v>
      </c>
      <c r="X15" s="141">
        <v>9.100000000000001</v>
      </c>
      <c r="Y15" s="140">
        <f>SUM(U15:X15)</f>
        <v>2068.4170000000004</v>
      </c>
      <c r="Z15" s="139">
        <f t="shared" si="7"/>
        <v>0.025823612936849427</v>
      </c>
    </row>
    <row r="16" spans="1:26" ht="18.75" customHeight="1">
      <c r="A16" s="147" t="s">
        <v>141</v>
      </c>
      <c r="B16" s="374" t="s">
        <v>397</v>
      </c>
      <c r="C16" s="145">
        <v>225.88599999999997</v>
      </c>
      <c r="D16" s="141">
        <v>391.195</v>
      </c>
      <c r="E16" s="142">
        <v>1.1210000000000002</v>
      </c>
      <c r="F16" s="141">
        <v>2.293</v>
      </c>
      <c r="G16" s="140">
        <f>SUM(C16:F16)</f>
        <v>620.4949999999999</v>
      </c>
      <c r="H16" s="144">
        <f>G16/$G$9</f>
        <v>0.027635019200369267</v>
      </c>
      <c r="I16" s="143">
        <v>264.87100000000004</v>
      </c>
      <c r="J16" s="141">
        <v>290.966</v>
      </c>
      <c r="K16" s="142">
        <v>5.952</v>
      </c>
      <c r="L16" s="141">
        <v>7.975</v>
      </c>
      <c r="M16" s="140">
        <f>SUM(I16:L16)</f>
        <v>569.764</v>
      </c>
      <c r="N16" s="146">
        <f>IF(ISERROR(G16/M16-1),"         /0",(G16/M16-1))</f>
        <v>0.08903861949859926</v>
      </c>
      <c r="O16" s="145">
        <v>635.73</v>
      </c>
      <c r="P16" s="141">
        <v>769.692</v>
      </c>
      <c r="Q16" s="142">
        <v>2.3569999999999998</v>
      </c>
      <c r="R16" s="141">
        <v>3.6630000000000003</v>
      </c>
      <c r="S16" s="140">
        <f>SUM(O16:R16)</f>
        <v>1411.442</v>
      </c>
      <c r="T16" s="144">
        <f>S16/$S$9</f>
        <v>0.03181429013733158</v>
      </c>
      <c r="U16" s="143">
        <v>587.145</v>
      </c>
      <c r="V16" s="141">
        <v>605.6189999999999</v>
      </c>
      <c r="W16" s="142">
        <v>6.537000000000001</v>
      </c>
      <c r="X16" s="141">
        <v>8.305</v>
      </c>
      <c r="Y16" s="140">
        <f>SUM(U16:X16)</f>
        <v>1207.606</v>
      </c>
      <c r="Z16" s="139">
        <f>IF(ISERROR(S16/Y16-1),"         /0",IF(S16/Y16&gt;5,"  *  ",(S16/Y16-1)))</f>
        <v>0.16879346409342122</v>
      </c>
    </row>
    <row r="17" spans="1:26" ht="18.75" customHeight="1">
      <c r="A17" s="147" t="s">
        <v>176</v>
      </c>
      <c r="B17" s="374" t="s">
        <v>176</v>
      </c>
      <c r="C17" s="145">
        <v>248.703</v>
      </c>
      <c r="D17" s="141">
        <v>126.68199999999999</v>
      </c>
      <c r="E17" s="142">
        <v>10.538</v>
      </c>
      <c r="F17" s="141">
        <v>1.201</v>
      </c>
      <c r="G17" s="140">
        <f>SUM(C17:F17)</f>
        <v>387.124</v>
      </c>
      <c r="H17" s="144">
        <f>G17/$G$9</f>
        <v>0.017241362416979596</v>
      </c>
      <c r="I17" s="143">
        <v>192.99200000000002</v>
      </c>
      <c r="J17" s="141">
        <v>76.528</v>
      </c>
      <c r="K17" s="142">
        <v>93.85400000000001</v>
      </c>
      <c r="L17" s="141">
        <v>28.465</v>
      </c>
      <c r="M17" s="140">
        <f>SUM(I17:L17)</f>
        <v>391.839</v>
      </c>
      <c r="N17" s="146">
        <f>IF(ISERROR(G17/M17-1),"         /0",(G17/M17-1))</f>
        <v>-0.01203300335086599</v>
      </c>
      <c r="O17" s="145">
        <v>516.645</v>
      </c>
      <c r="P17" s="141">
        <v>233.565</v>
      </c>
      <c r="Q17" s="142">
        <v>206.116</v>
      </c>
      <c r="R17" s="141">
        <v>20.194999999999997</v>
      </c>
      <c r="S17" s="140">
        <f>SUM(O17:R17)</f>
        <v>976.5210000000001</v>
      </c>
      <c r="T17" s="144">
        <f>S17/$S$9</f>
        <v>0.022011051406431982</v>
      </c>
      <c r="U17" s="143">
        <v>375.62199999999996</v>
      </c>
      <c r="V17" s="141">
        <v>169.53500000000003</v>
      </c>
      <c r="W17" s="142">
        <v>215.012</v>
      </c>
      <c r="X17" s="141">
        <v>36.435</v>
      </c>
      <c r="Y17" s="140">
        <f>SUM(U17:X17)</f>
        <v>796.6039999999998</v>
      </c>
      <c r="Z17" s="139">
        <f>IF(ISERROR(S17/Y17-1),"         /0",IF(S17/Y17&gt;5,"  *  ",(S17/Y17-1)))</f>
        <v>0.2258550044940777</v>
      </c>
    </row>
    <row r="18" spans="1:26" ht="18.75" customHeight="1">
      <c r="A18" s="147" t="s">
        <v>162</v>
      </c>
      <c r="B18" s="374" t="s">
        <v>415</v>
      </c>
      <c r="C18" s="145">
        <v>183.233</v>
      </c>
      <c r="D18" s="141">
        <v>98.22699999999999</v>
      </c>
      <c r="E18" s="142">
        <v>38.44900000000001</v>
      </c>
      <c r="F18" s="141">
        <v>33.74199999999998</v>
      </c>
      <c r="G18" s="140">
        <f>SUM(C18:F18)</f>
        <v>353.65099999999995</v>
      </c>
      <c r="H18" s="144">
        <f>G18/$G$9</f>
        <v>0.015750573614984473</v>
      </c>
      <c r="I18" s="143">
        <v>144.262</v>
      </c>
      <c r="J18" s="141">
        <v>92.695</v>
      </c>
      <c r="K18" s="142">
        <v>85.32800000000003</v>
      </c>
      <c r="L18" s="141">
        <v>66.77600000000001</v>
      </c>
      <c r="M18" s="140">
        <f>SUM(I18:L18)</f>
        <v>389.06100000000004</v>
      </c>
      <c r="N18" s="146">
        <f>IF(ISERROR(G18/M18-1),"         /0",(G18/M18-1))</f>
        <v>-0.09101400551584471</v>
      </c>
      <c r="O18" s="145">
        <v>342.489</v>
      </c>
      <c r="P18" s="141">
        <v>183.83199999999994</v>
      </c>
      <c r="Q18" s="142">
        <v>81.73299999999998</v>
      </c>
      <c r="R18" s="141">
        <v>67.71099999999997</v>
      </c>
      <c r="S18" s="140">
        <f>SUM(O18:R18)</f>
        <v>675.7649999999999</v>
      </c>
      <c r="T18" s="144">
        <f>S18/$S$9</f>
        <v>0.01523192860539354</v>
      </c>
      <c r="U18" s="143">
        <v>302.6609999999999</v>
      </c>
      <c r="V18" s="141">
        <v>174.06599999999995</v>
      </c>
      <c r="W18" s="142">
        <v>173.29599999999994</v>
      </c>
      <c r="X18" s="141">
        <v>120.05899999999995</v>
      </c>
      <c r="Y18" s="140">
        <f>SUM(U18:X18)</f>
        <v>770.0819999999998</v>
      </c>
      <c r="Z18" s="139">
        <f t="shared" si="7"/>
        <v>-0.1224765674304813</v>
      </c>
    </row>
    <row r="19" spans="1:26" ht="18.75" customHeight="1">
      <c r="A19" s="147" t="s">
        <v>146</v>
      </c>
      <c r="B19" s="374" t="s">
        <v>404</v>
      </c>
      <c r="C19" s="145">
        <v>140.47500000000002</v>
      </c>
      <c r="D19" s="141">
        <v>145.644</v>
      </c>
      <c r="E19" s="142">
        <v>7.899000000000001</v>
      </c>
      <c r="F19" s="141">
        <v>10.367</v>
      </c>
      <c r="G19" s="140">
        <f t="shared" si="0"/>
        <v>304.38500000000005</v>
      </c>
      <c r="H19" s="144">
        <f t="shared" si="1"/>
        <v>0.013556411122256265</v>
      </c>
      <c r="I19" s="143">
        <v>85.484</v>
      </c>
      <c r="J19" s="141">
        <v>168.27500000000003</v>
      </c>
      <c r="K19" s="142">
        <v>8.371</v>
      </c>
      <c r="L19" s="141">
        <v>6.5809999999999995</v>
      </c>
      <c r="M19" s="140">
        <f t="shared" si="2"/>
        <v>268.711</v>
      </c>
      <c r="N19" s="146">
        <f t="shared" si="3"/>
        <v>0.13275973071441083</v>
      </c>
      <c r="O19" s="145">
        <v>268.67599999999993</v>
      </c>
      <c r="P19" s="141">
        <v>278.7320000000001</v>
      </c>
      <c r="Q19" s="142">
        <v>14.368999999999996</v>
      </c>
      <c r="R19" s="141">
        <v>13.96</v>
      </c>
      <c r="S19" s="140">
        <f t="shared" si="4"/>
        <v>575.7370000000001</v>
      </c>
      <c r="T19" s="144">
        <f t="shared" si="5"/>
        <v>0.012977270026538017</v>
      </c>
      <c r="U19" s="143">
        <v>150.00699999999998</v>
      </c>
      <c r="V19" s="141">
        <v>301.0849999999999</v>
      </c>
      <c r="W19" s="142">
        <v>11.613999999999999</v>
      </c>
      <c r="X19" s="141">
        <v>31.602000000000004</v>
      </c>
      <c r="Y19" s="140">
        <f t="shared" si="6"/>
        <v>494.3079999999999</v>
      </c>
      <c r="Z19" s="139">
        <f t="shared" si="7"/>
        <v>0.16473332416226372</v>
      </c>
    </row>
    <row r="20" spans="1:26" ht="18.75" customHeight="1">
      <c r="A20" s="147" t="s">
        <v>179</v>
      </c>
      <c r="B20" s="374" t="s">
        <v>179</v>
      </c>
      <c r="C20" s="145">
        <v>61.467000000000006</v>
      </c>
      <c r="D20" s="141">
        <v>167.663</v>
      </c>
      <c r="E20" s="142">
        <v>42.857000000000006</v>
      </c>
      <c r="F20" s="141">
        <v>17.797999999999995</v>
      </c>
      <c r="G20" s="140">
        <f aca="true" t="shared" si="8" ref="G20:G60">SUM(C20:F20)</f>
        <v>289.785</v>
      </c>
      <c r="H20" s="144">
        <f t="shared" si="1"/>
        <v>0.012906170136711834</v>
      </c>
      <c r="I20" s="143">
        <v>45.836</v>
      </c>
      <c r="J20" s="141">
        <v>194.217</v>
      </c>
      <c r="K20" s="142">
        <v>38.426999999999985</v>
      </c>
      <c r="L20" s="141">
        <v>39.29600000000001</v>
      </c>
      <c r="M20" s="140">
        <f aca="true" t="shared" si="9" ref="M20:M60">SUM(I20:L20)</f>
        <v>317.77599999999995</v>
      </c>
      <c r="N20" s="146">
        <f aca="true" t="shared" si="10" ref="N20:N60">IF(ISERROR(G20/M20-1),"         /0",(G20/M20-1))</f>
        <v>-0.08808405921151985</v>
      </c>
      <c r="O20" s="145">
        <v>96.38</v>
      </c>
      <c r="P20" s="141">
        <v>241.212</v>
      </c>
      <c r="Q20" s="142">
        <v>93.622</v>
      </c>
      <c r="R20" s="141">
        <v>217.35</v>
      </c>
      <c r="S20" s="140">
        <f aca="true" t="shared" si="11" ref="S20:S60">SUM(O20:R20)</f>
        <v>648.564</v>
      </c>
      <c r="T20" s="144">
        <f t="shared" si="5"/>
        <v>0.014618810598401009</v>
      </c>
      <c r="U20" s="143">
        <v>82.22800000000001</v>
      </c>
      <c r="V20" s="141">
        <v>303.4469999999999</v>
      </c>
      <c r="W20" s="142">
        <v>51.940999999999974</v>
      </c>
      <c r="X20" s="141">
        <v>155.96800000000002</v>
      </c>
      <c r="Y20" s="140">
        <f aca="true" t="shared" si="12" ref="Y20:Y60">SUM(U20:X20)</f>
        <v>593.5839999999998</v>
      </c>
      <c r="Z20" s="139">
        <f aca="true" t="shared" si="13" ref="Z20:Z60">IF(ISERROR(S20/Y20-1),"         /0",IF(S20/Y20&gt;5,"  *  ",(S20/Y20-1)))</f>
        <v>0.09262379039866331</v>
      </c>
    </row>
    <row r="21" spans="1:26" ht="18.75" customHeight="1">
      <c r="A21" s="147" t="s">
        <v>143</v>
      </c>
      <c r="B21" s="374" t="s">
        <v>399</v>
      </c>
      <c r="C21" s="145">
        <v>75.56799999999998</v>
      </c>
      <c r="D21" s="141">
        <v>155.48700000000002</v>
      </c>
      <c r="E21" s="142">
        <v>20.387</v>
      </c>
      <c r="F21" s="141">
        <v>3.4589999999999996</v>
      </c>
      <c r="G21" s="140">
        <f t="shared" si="8"/>
        <v>254.901</v>
      </c>
      <c r="H21" s="144">
        <f t="shared" si="1"/>
        <v>0.011352539551798688</v>
      </c>
      <c r="I21" s="143">
        <v>62.47100000000001</v>
      </c>
      <c r="J21" s="141">
        <v>131.13200000000003</v>
      </c>
      <c r="K21" s="142">
        <v>24.286</v>
      </c>
      <c r="L21" s="141">
        <v>21.746000000000002</v>
      </c>
      <c r="M21" s="140">
        <f t="shared" si="9"/>
        <v>239.63500000000005</v>
      </c>
      <c r="N21" s="146">
        <f t="shared" si="10"/>
        <v>0.06370521835291165</v>
      </c>
      <c r="O21" s="145">
        <v>165.05200000000002</v>
      </c>
      <c r="P21" s="141">
        <v>309.21500000000003</v>
      </c>
      <c r="Q21" s="142">
        <v>38.61899999999999</v>
      </c>
      <c r="R21" s="141">
        <v>11.802</v>
      </c>
      <c r="S21" s="140">
        <f t="shared" si="11"/>
        <v>524.6880000000001</v>
      </c>
      <c r="T21" s="144">
        <f t="shared" si="5"/>
        <v>0.011826611552990654</v>
      </c>
      <c r="U21" s="143">
        <v>129.57399999999998</v>
      </c>
      <c r="V21" s="141">
        <v>263.71700000000004</v>
      </c>
      <c r="W21" s="142">
        <v>40.857</v>
      </c>
      <c r="X21" s="141">
        <v>30.058999999999997</v>
      </c>
      <c r="Y21" s="140">
        <f t="shared" si="12"/>
        <v>464.207</v>
      </c>
      <c r="Z21" s="139">
        <f t="shared" si="13"/>
        <v>0.1302888582033448</v>
      </c>
    </row>
    <row r="22" spans="1:26" ht="18.75" customHeight="1">
      <c r="A22" s="147" t="s">
        <v>145</v>
      </c>
      <c r="B22" s="374" t="s">
        <v>402</v>
      </c>
      <c r="C22" s="145">
        <v>106.21199999999999</v>
      </c>
      <c r="D22" s="141">
        <v>101.281</v>
      </c>
      <c r="E22" s="142">
        <v>27.865</v>
      </c>
      <c r="F22" s="141">
        <v>8.5</v>
      </c>
      <c r="G22" s="140">
        <f>SUM(C22:F22)</f>
        <v>243.858</v>
      </c>
      <c r="H22" s="144">
        <f>G22/$G$9</f>
        <v>0.010860716866636555</v>
      </c>
      <c r="I22" s="143">
        <v>92.97899999999998</v>
      </c>
      <c r="J22" s="141">
        <v>70.358</v>
      </c>
      <c r="K22" s="142">
        <v>17.667</v>
      </c>
      <c r="L22" s="141">
        <v>6.513000000000001</v>
      </c>
      <c r="M22" s="140">
        <f>SUM(I22:L22)</f>
        <v>187.517</v>
      </c>
      <c r="N22" s="146">
        <f>IF(ISERROR(G22/M22-1),"         /0",(G22/M22-1))</f>
        <v>0.30045809179967686</v>
      </c>
      <c r="O22" s="145">
        <v>233.13199999999998</v>
      </c>
      <c r="P22" s="141">
        <v>191.09999999999997</v>
      </c>
      <c r="Q22" s="142">
        <v>47.903999999999996</v>
      </c>
      <c r="R22" s="141">
        <v>11.878</v>
      </c>
      <c r="S22" s="140">
        <f>SUM(O22:R22)</f>
        <v>484.01399999999995</v>
      </c>
      <c r="T22" s="144">
        <f>S22/$S$9</f>
        <v>0.01090980842750209</v>
      </c>
      <c r="U22" s="143">
        <v>187.90699999999998</v>
      </c>
      <c r="V22" s="141">
        <v>156.778</v>
      </c>
      <c r="W22" s="142">
        <v>40.308</v>
      </c>
      <c r="X22" s="141">
        <v>10.584</v>
      </c>
      <c r="Y22" s="140">
        <f>SUM(U22:X22)</f>
        <v>395.57699999999994</v>
      </c>
      <c r="Z22" s="139">
        <f>IF(ISERROR(S22/Y22-1),"         /0",IF(S22/Y22&gt;5,"  *  ",(S22/Y22-1)))</f>
        <v>0.22356456517947199</v>
      </c>
    </row>
    <row r="23" spans="1:26" ht="18.75" customHeight="1">
      <c r="A23" s="147" t="s">
        <v>171</v>
      </c>
      <c r="B23" s="374" t="s">
        <v>424</v>
      </c>
      <c r="C23" s="145">
        <v>0</v>
      </c>
      <c r="D23" s="141">
        <v>0</v>
      </c>
      <c r="E23" s="142">
        <v>116.1</v>
      </c>
      <c r="F23" s="141">
        <v>124.423</v>
      </c>
      <c r="G23" s="140">
        <f>SUM(C23:F23)</f>
        <v>240.523</v>
      </c>
      <c r="H23" s="144">
        <f>G23/$G$9</f>
        <v>0.010712185792198839</v>
      </c>
      <c r="I23" s="143">
        <v>0</v>
      </c>
      <c r="J23" s="141">
        <v>0</v>
      </c>
      <c r="K23" s="142">
        <v>14.689</v>
      </c>
      <c r="L23" s="141">
        <v>16.757</v>
      </c>
      <c r="M23" s="140">
        <f>SUM(I23:L23)</f>
        <v>31.446</v>
      </c>
      <c r="N23" s="146">
        <f>IF(ISERROR(G23/M23-1),"         /0",(G23/M23-1))</f>
        <v>6.648762958722889</v>
      </c>
      <c r="O23" s="145">
        <v>0</v>
      </c>
      <c r="P23" s="141">
        <v>0</v>
      </c>
      <c r="Q23" s="142">
        <v>127.673</v>
      </c>
      <c r="R23" s="141">
        <v>134.187</v>
      </c>
      <c r="S23" s="140">
        <f>SUM(O23:R23)</f>
        <v>261.86</v>
      </c>
      <c r="T23" s="144">
        <f>S23/$S$9</f>
        <v>0.005902396283631667</v>
      </c>
      <c r="U23" s="143">
        <v>0</v>
      </c>
      <c r="V23" s="141">
        <v>0</v>
      </c>
      <c r="W23" s="142">
        <v>35.461</v>
      </c>
      <c r="X23" s="141">
        <v>36.730000000000004</v>
      </c>
      <c r="Y23" s="140">
        <f>SUM(U23:X23)</f>
        <v>72.191</v>
      </c>
      <c r="Z23" s="139">
        <f>IF(ISERROR(S23/Y23-1),"         /0",IF(S23/Y23&gt;5,"  *  ",(S23/Y23-1)))</f>
        <v>2.6273219653419404</v>
      </c>
    </row>
    <row r="24" spans="1:26" ht="18.75" customHeight="1">
      <c r="A24" s="147" t="s">
        <v>149</v>
      </c>
      <c r="B24" s="374" t="s">
        <v>403</v>
      </c>
      <c r="C24" s="145">
        <v>86.167</v>
      </c>
      <c r="D24" s="141">
        <v>39.16999999999999</v>
      </c>
      <c r="E24" s="142">
        <v>66.60300000000001</v>
      </c>
      <c r="F24" s="141">
        <v>26.248</v>
      </c>
      <c r="G24" s="140">
        <f>SUM(C24:F24)</f>
        <v>218.188</v>
      </c>
      <c r="H24" s="144">
        <f>G24/$G$9</f>
        <v>0.009717450695477272</v>
      </c>
      <c r="I24" s="143">
        <v>129.056</v>
      </c>
      <c r="J24" s="141">
        <v>45.506</v>
      </c>
      <c r="K24" s="142">
        <v>90.06700000000001</v>
      </c>
      <c r="L24" s="141">
        <v>23.25100000000001</v>
      </c>
      <c r="M24" s="140">
        <f>SUM(I24:L24)</f>
        <v>287.88000000000005</v>
      </c>
      <c r="N24" s="146">
        <f>IF(ISERROR(G24/M24-1),"         /0",(G24/M24-1))</f>
        <v>-0.24208698068639734</v>
      </c>
      <c r="O24" s="145">
        <v>163.95500000000004</v>
      </c>
      <c r="P24" s="141">
        <v>77.49399999999997</v>
      </c>
      <c r="Q24" s="142">
        <v>116.797</v>
      </c>
      <c r="R24" s="141">
        <v>59.078</v>
      </c>
      <c r="S24" s="140">
        <f>SUM(O24:R24)</f>
        <v>417.32399999999996</v>
      </c>
      <c r="T24" s="144">
        <f>S24/$S$9</f>
        <v>0.009406597520317351</v>
      </c>
      <c r="U24" s="143">
        <v>240.51799999999994</v>
      </c>
      <c r="V24" s="141">
        <v>92.80699999999999</v>
      </c>
      <c r="W24" s="142">
        <v>131.45200000000003</v>
      </c>
      <c r="X24" s="141">
        <v>52.363</v>
      </c>
      <c r="Y24" s="140">
        <f>SUM(U24:X24)</f>
        <v>517.1399999999999</v>
      </c>
      <c r="Z24" s="139">
        <f>IF(ISERROR(S24/Y24-1),"         /0",IF(S24/Y24&gt;5,"  *  ",(S24/Y24-1)))</f>
        <v>-0.1930154310244807</v>
      </c>
    </row>
    <row r="25" spans="1:26" ht="18.75" customHeight="1">
      <c r="A25" s="147" t="s">
        <v>150</v>
      </c>
      <c r="B25" s="374" t="s">
        <v>401</v>
      </c>
      <c r="C25" s="145">
        <v>100.767</v>
      </c>
      <c r="D25" s="141">
        <v>78.60400000000001</v>
      </c>
      <c r="E25" s="142">
        <v>0.855</v>
      </c>
      <c r="F25" s="141">
        <v>0.705</v>
      </c>
      <c r="G25" s="140">
        <f>SUM(C25:F25)</f>
        <v>180.931</v>
      </c>
      <c r="H25" s="144">
        <f>G25/$G$9</f>
        <v>0.008058133681886256</v>
      </c>
      <c r="I25" s="143">
        <v>74.721</v>
      </c>
      <c r="J25" s="141">
        <v>77.398</v>
      </c>
      <c r="K25" s="142">
        <v>1.3550000000000002</v>
      </c>
      <c r="L25" s="141">
        <v>1.4949999999999999</v>
      </c>
      <c r="M25" s="140">
        <f>SUM(I25:L25)</f>
        <v>154.969</v>
      </c>
      <c r="N25" s="146">
        <f>IF(ISERROR(G25/M25-1),"         /0",(G25/M25-1))</f>
        <v>0.16753028024959837</v>
      </c>
      <c r="O25" s="145">
        <v>221.85999999999999</v>
      </c>
      <c r="P25" s="141">
        <v>166.444</v>
      </c>
      <c r="Q25" s="142">
        <v>2.055</v>
      </c>
      <c r="R25" s="141">
        <v>2.815</v>
      </c>
      <c r="S25" s="140">
        <f>SUM(O25:R25)</f>
        <v>393.174</v>
      </c>
      <c r="T25" s="144">
        <f>S25/$S$9</f>
        <v>0.008862249890859989</v>
      </c>
      <c r="U25" s="143">
        <v>134.415</v>
      </c>
      <c r="V25" s="141">
        <v>153.78700000000003</v>
      </c>
      <c r="W25" s="142">
        <v>4.246</v>
      </c>
      <c r="X25" s="141">
        <v>3.3300000000000005</v>
      </c>
      <c r="Y25" s="140">
        <f>SUM(U25:X25)</f>
        <v>295.77799999999996</v>
      </c>
      <c r="Z25" s="139">
        <f>IF(ISERROR(S25/Y25-1),"         /0",IF(S25/Y25&gt;5,"  *  ",(S25/Y25-1)))</f>
        <v>0.32928750617016833</v>
      </c>
    </row>
    <row r="26" spans="1:26" ht="18.75" customHeight="1">
      <c r="A26" s="147" t="s">
        <v>175</v>
      </c>
      <c r="B26" s="374" t="s">
        <v>426</v>
      </c>
      <c r="C26" s="145">
        <v>66.42299999999999</v>
      </c>
      <c r="D26" s="141">
        <v>79.98</v>
      </c>
      <c r="E26" s="142">
        <v>7.05</v>
      </c>
      <c r="F26" s="141">
        <v>8.415</v>
      </c>
      <c r="G26" s="140">
        <f t="shared" si="8"/>
        <v>161.868</v>
      </c>
      <c r="H26" s="144">
        <f t="shared" si="1"/>
        <v>0.00720912382521273</v>
      </c>
      <c r="I26" s="143">
        <v>69.72</v>
      </c>
      <c r="J26" s="141">
        <v>91.422</v>
      </c>
      <c r="K26" s="142">
        <v>3.509</v>
      </c>
      <c r="L26" s="141">
        <v>5.373</v>
      </c>
      <c r="M26" s="140">
        <f t="shared" si="9"/>
        <v>170.02399999999997</v>
      </c>
      <c r="N26" s="146">
        <f t="shared" si="10"/>
        <v>-0.047969698395520455</v>
      </c>
      <c r="O26" s="145">
        <v>131.487</v>
      </c>
      <c r="P26" s="141">
        <v>166.99</v>
      </c>
      <c r="Q26" s="142">
        <v>8.139000000000001</v>
      </c>
      <c r="R26" s="141">
        <v>9.283</v>
      </c>
      <c r="S26" s="140">
        <f t="shared" si="11"/>
        <v>315.899</v>
      </c>
      <c r="T26" s="144">
        <f t="shared" si="5"/>
        <v>0.007120450177968991</v>
      </c>
      <c r="U26" s="143">
        <v>148.89200000000002</v>
      </c>
      <c r="V26" s="141">
        <v>182.575</v>
      </c>
      <c r="W26" s="142">
        <v>3.8789999999999996</v>
      </c>
      <c r="X26" s="141">
        <v>6.821</v>
      </c>
      <c r="Y26" s="140">
        <f t="shared" si="12"/>
        <v>342.16700000000003</v>
      </c>
      <c r="Z26" s="139">
        <f t="shared" si="13"/>
        <v>-0.07676953066777337</v>
      </c>
    </row>
    <row r="27" spans="1:26" ht="18.75" customHeight="1">
      <c r="A27" s="147" t="s">
        <v>151</v>
      </c>
      <c r="B27" s="374" t="s">
        <v>405</v>
      </c>
      <c r="C27" s="145">
        <v>54.594</v>
      </c>
      <c r="D27" s="141">
        <v>94.773</v>
      </c>
      <c r="E27" s="142">
        <v>2.875</v>
      </c>
      <c r="F27" s="141">
        <v>5.075</v>
      </c>
      <c r="G27" s="140">
        <f t="shared" si="8"/>
        <v>157.31699999999998</v>
      </c>
      <c r="H27" s="144">
        <f t="shared" si="1"/>
        <v>0.0070064356933488454</v>
      </c>
      <c r="I27" s="143">
        <v>49.321000000000005</v>
      </c>
      <c r="J27" s="141">
        <v>99.88</v>
      </c>
      <c r="K27" s="142">
        <v>17.925</v>
      </c>
      <c r="L27" s="141">
        <v>17.735</v>
      </c>
      <c r="M27" s="140">
        <f t="shared" si="9"/>
        <v>184.861</v>
      </c>
      <c r="N27" s="146" t="s">
        <v>50</v>
      </c>
      <c r="O27" s="145">
        <v>101.934</v>
      </c>
      <c r="P27" s="141">
        <v>200.94899999999998</v>
      </c>
      <c r="Q27" s="142">
        <v>6.049000000000001</v>
      </c>
      <c r="R27" s="141">
        <v>8.169</v>
      </c>
      <c r="S27" s="140">
        <f t="shared" si="11"/>
        <v>317.10099999999994</v>
      </c>
      <c r="T27" s="144">
        <f t="shared" si="5"/>
        <v>0.007147543587932043</v>
      </c>
      <c r="U27" s="143">
        <v>102.00200000000001</v>
      </c>
      <c r="V27" s="141">
        <v>173.05100000000002</v>
      </c>
      <c r="W27" s="142">
        <v>21.731</v>
      </c>
      <c r="X27" s="141">
        <v>27.039999999999996</v>
      </c>
      <c r="Y27" s="140">
        <f t="shared" si="12"/>
        <v>323.824</v>
      </c>
      <c r="Z27" s="139">
        <f t="shared" si="13"/>
        <v>-0.02076127773111336</v>
      </c>
    </row>
    <row r="28" spans="1:26" ht="18.75" customHeight="1">
      <c r="A28" s="147" t="s">
        <v>168</v>
      </c>
      <c r="B28" s="374" t="s">
        <v>421</v>
      </c>
      <c r="C28" s="145">
        <v>111.534</v>
      </c>
      <c r="D28" s="141">
        <v>18.759</v>
      </c>
      <c r="E28" s="142">
        <v>1</v>
      </c>
      <c r="F28" s="141">
        <v>1.067</v>
      </c>
      <c r="G28" s="140">
        <f t="shared" si="8"/>
        <v>132.36</v>
      </c>
      <c r="H28" s="144">
        <f t="shared" si="1"/>
        <v>0.005894924441552111</v>
      </c>
      <c r="I28" s="143">
        <v>84.51</v>
      </c>
      <c r="J28" s="141">
        <v>12.530000000000001</v>
      </c>
      <c r="K28" s="142">
        <v>1.46</v>
      </c>
      <c r="L28" s="141">
        <v>1.4210000000000003</v>
      </c>
      <c r="M28" s="140">
        <f t="shared" si="9"/>
        <v>99.921</v>
      </c>
      <c r="N28" s="146">
        <f t="shared" si="10"/>
        <v>0.32464647071186237</v>
      </c>
      <c r="O28" s="145">
        <v>192.916</v>
      </c>
      <c r="P28" s="141">
        <v>40.539</v>
      </c>
      <c r="Q28" s="142">
        <v>1.49</v>
      </c>
      <c r="R28" s="141">
        <v>1.258</v>
      </c>
      <c r="S28" s="140">
        <f t="shared" si="11"/>
        <v>236.203</v>
      </c>
      <c r="T28" s="144">
        <f t="shared" si="5"/>
        <v>0.005324080460485185</v>
      </c>
      <c r="U28" s="143">
        <v>142.154</v>
      </c>
      <c r="V28" s="141">
        <v>18.353</v>
      </c>
      <c r="W28" s="142">
        <v>4.81</v>
      </c>
      <c r="X28" s="141">
        <v>5.021</v>
      </c>
      <c r="Y28" s="140">
        <f t="shared" si="12"/>
        <v>170.338</v>
      </c>
      <c r="Z28" s="139">
        <f t="shared" si="13"/>
        <v>0.38667238079582944</v>
      </c>
    </row>
    <row r="29" spans="1:26" ht="18.75" customHeight="1">
      <c r="A29" s="147" t="s">
        <v>156</v>
      </c>
      <c r="B29" s="374" t="s">
        <v>410</v>
      </c>
      <c r="C29" s="145">
        <v>57.613</v>
      </c>
      <c r="D29" s="141">
        <v>68.645</v>
      </c>
      <c r="E29" s="142">
        <v>0</v>
      </c>
      <c r="F29" s="141">
        <v>0</v>
      </c>
      <c r="G29" s="140">
        <f t="shared" si="8"/>
        <v>126.258</v>
      </c>
      <c r="H29" s="144">
        <f t="shared" si="1"/>
        <v>0.005623159339237582</v>
      </c>
      <c r="I29" s="143">
        <v>47.07</v>
      </c>
      <c r="J29" s="141">
        <v>44.479</v>
      </c>
      <c r="K29" s="142">
        <v>0</v>
      </c>
      <c r="L29" s="141">
        <v>0</v>
      </c>
      <c r="M29" s="140">
        <f t="shared" si="9"/>
        <v>91.549</v>
      </c>
      <c r="N29" s="146">
        <f t="shared" si="10"/>
        <v>0.37913030180559026</v>
      </c>
      <c r="O29" s="145">
        <v>115.843</v>
      </c>
      <c r="P29" s="141">
        <v>122.731</v>
      </c>
      <c r="Q29" s="142">
        <v>1.18</v>
      </c>
      <c r="R29" s="141">
        <v>5.58</v>
      </c>
      <c r="S29" s="140">
        <f t="shared" si="11"/>
        <v>245.33400000000003</v>
      </c>
      <c r="T29" s="144">
        <f t="shared" si="5"/>
        <v>0.005529895707051445</v>
      </c>
      <c r="U29" s="143">
        <v>89.939</v>
      </c>
      <c r="V29" s="141">
        <v>81.22999999999999</v>
      </c>
      <c r="W29" s="142">
        <v>0</v>
      </c>
      <c r="X29" s="141">
        <v>0</v>
      </c>
      <c r="Y29" s="140">
        <f t="shared" si="12"/>
        <v>171.16899999999998</v>
      </c>
      <c r="Z29" s="139">
        <f t="shared" si="13"/>
        <v>0.4332852327232155</v>
      </c>
    </row>
    <row r="30" spans="1:26" ht="18.75" customHeight="1">
      <c r="A30" s="147" t="s">
        <v>155</v>
      </c>
      <c r="B30" s="374" t="s">
        <v>406</v>
      </c>
      <c r="C30" s="145">
        <v>21.801</v>
      </c>
      <c r="D30" s="141">
        <v>55.64800000000001</v>
      </c>
      <c r="E30" s="142">
        <v>16.790999999999997</v>
      </c>
      <c r="F30" s="141">
        <v>29.683999999999997</v>
      </c>
      <c r="G30" s="140">
        <f t="shared" si="8"/>
        <v>123.924</v>
      </c>
      <c r="H30" s="144">
        <f t="shared" si="1"/>
        <v>0.005519209855658082</v>
      </c>
      <c r="I30" s="143">
        <v>12.707</v>
      </c>
      <c r="J30" s="141">
        <v>47.699</v>
      </c>
      <c r="K30" s="142">
        <v>15.865000000000004</v>
      </c>
      <c r="L30" s="141">
        <v>29.249</v>
      </c>
      <c r="M30" s="140">
        <f t="shared" si="9"/>
        <v>105.52</v>
      </c>
      <c r="N30" s="146">
        <f t="shared" si="10"/>
        <v>0.1744124336618651</v>
      </c>
      <c r="O30" s="145">
        <v>55.03199999999999</v>
      </c>
      <c r="P30" s="141">
        <v>94.503</v>
      </c>
      <c r="Q30" s="142">
        <v>42.13000000000002</v>
      </c>
      <c r="R30" s="141">
        <v>49.714999999999996</v>
      </c>
      <c r="S30" s="140">
        <f t="shared" si="11"/>
        <v>241.38000000000002</v>
      </c>
      <c r="T30" s="144">
        <f t="shared" si="5"/>
        <v>0.005440771461632215</v>
      </c>
      <c r="U30" s="143">
        <v>26.879999999999992</v>
      </c>
      <c r="V30" s="141">
        <v>87.47099999999999</v>
      </c>
      <c r="W30" s="142">
        <v>41.828999999999986</v>
      </c>
      <c r="X30" s="141">
        <v>43.49400000000001</v>
      </c>
      <c r="Y30" s="140">
        <f t="shared" si="12"/>
        <v>199.67399999999998</v>
      </c>
      <c r="Z30" s="139">
        <f t="shared" si="13"/>
        <v>0.20887045884792244</v>
      </c>
    </row>
    <row r="31" spans="1:26" ht="18.75" customHeight="1">
      <c r="A31" s="147" t="s">
        <v>437</v>
      </c>
      <c r="B31" s="374" t="s">
        <v>438</v>
      </c>
      <c r="C31" s="145">
        <v>29.218</v>
      </c>
      <c r="D31" s="141">
        <v>88.394</v>
      </c>
      <c r="E31" s="142">
        <v>0.08</v>
      </c>
      <c r="F31" s="141">
        <v>0.04</v>
      </c>
      <c r="G31" s="140">
        <f t="shared" si="8"/>
        <v>117.73200000000001</v>
      </c>
      <c r="H31" s="144">
        <f t="shared" si="1"/>
        <v>0.005243436418501157</v>
      </c>
      <c r="I31" s="143"/>
      <c r="J31" s="141"/>
      <c r="K31" s="142">
        <v>0.125</v>
      </c>
      <c r="L31" s="141">
        <v>0.14</v>
      </c>
      <c r="M31" s="140">
        <f t="shared" si="9"/>
        <v>0.265</v>
      </c>
      <c r="N31" s="146" t="s">
        <v>50</v>
      </c>
      <c r="O31" s="145">
        <v>58.385999999999996</v>
      </c>
      <c r="P31" s="141">
        <v>172.84</v>
      </c>
      <c r="Q31" s="142">
        <v>0.08</v>
      </c>
      <c r="R31" s="141">
        <v>0.04</v>
      </c>
      <c r="S31" s="140">
        <f t="shared" si="11"/>
        <v>231.346</v>
      </c>
      <c r="T31" s="144">
        <f t="shared" si="5"/>
        <v>0.005214602347181897</v>
      </c>
      <c r="U31" s="143">
        <v>7.416</v>
      </c>
      <c r="V31" s="141">
        <v>64.028</v>
      </c>
      <c r="W31" s="142">
        <v>0.9750000000000001</v>
      </c>
      <c r="X31" s="141">
        <v>0.6900000000000001</v>
      </c>
      <c r="Y31" s="140">
        <f t="shared" si="12"/>
        <v>73.109</v>
      </c>
      <c r="Z31" s="139">
        <f t="shared" si="13"/>
        <v>2.164398364086501</v>
      </c>
    </row>
    <row r="32" spans="1:26" ht="18.75" customHeight="1">
      <c r="A32" s="147" t="s">
        <v>439</v>
      </c>
      <c r="B32" s="374" t="s">
        <v>439</v>
      </c>
      <c r="C32" s="145">
        <v>54.868</v>
      </c>
      <c r="D32" s="141">
        <v>59.729</v>
      </c>
      <c r="E32" s="142">
        <v>0.336</v>
      </c>
      <c r="F32" s="141">
        <v>0.451</v>
      </c>
      <c r="G32" s="140">
        <f t="shared" si="8"/>
        <v>115.384</v>
      </c>
      <c r="H32" s="144">
        <f t="shared" si="1"/>
        <v>0.0051388634161683945</v>
      </c>
      <c r="I32" s="143">
        <v>17.560000000000002</v>
      </c>
      <c r="J32" s="141">
        <v>41.745999999999995</v>
      </c>
      <c r="K32" s="142">
        <v>0.7400000000000001</v>
      </c>
      <c r="L32" s="141">
        <v>1.005</v>
      </c>
      <c r="M32" s="140">
        <f t="shared" si="9"/>
        <v>61.051</v>
      </c>
      <c r="N32" s="146">
        <f t="shared" si="10"/>
        <v>0.8899608524020901</v>
      </c>
      <c r="O32" s="145">
        <v>72.068</v>
      </c>
      <c r="P32" s="141">
        <v>176.429</v>
      </c>
      <c r="Q32" s="142">
        <v>1.5560000000000003</v>
      </c>
      <c r="R32" s="141">
        <v>2.011</v>
      </c>
      <c r="S32" s="140">
        <f t="shared" si="11"/>
        <v>252.06400000000002</v>
      </c>
      <c r="T32" s="144">
        <f t="shared" si="5"/>
        <v>0.005681591754515132</v>
      </c>
      <c r="U32" s="143">
        <v>31.18</v>
      </c>
      <c r="V32" s="141">
        <v>72.38799999999999</v>
      </c>
      <c r="W32" s="142">
        <v>1.165</v>
      </c>
      <c r="X32" s="141">
        <v>5.14</v>
      </c>
      <c r="Y32" s="140">
        <f t="shared" si="12"/>
        <v>109.87299999999999</v>
      </c>
      <c r="Z32" s="139">
        <f t="shared" si="13"/>
        <v>1.2941395975353367</v>
      </c>
    </row>
    <row r="33" spans="1:26" ht="18.75" customHeight="1">
      <c r="A33" s="147" t="s">
        <v>164</v>
      </c>
      <c r="B33" s="374" t="s">
        <v>418</v>
      </c>
      <c r="C33" s="145">
        <v>42.449000000000005</v>
      </c>
      <c r="D33" s="141">
        <v>42.736</v>
      </c>
      <c r="E33" s="142">
        <v>15.677999999999997</v>
      </c>
      <c r="F33" s="141">
        <v>3.2979999999999996</v>
      </c>
      <c r="G33" s="140">
        <f t="shared" si="8"/>
        <v>104.161</v>
      </c>
      <c r="H33" s="144">
        <f t="shared" si="1"/>
        <v>0.004639024061321467</v>
      </c>
      <c r="I33" s="143">
        <v>40.678</v>
      </c>
      <c r="J33" s="141">
        <v>73.259</v>
      </c>
      <c r="K33" s="142">
        <v>12.806000000000001</v>
      </c>
      <c r="L33" s="141">
        <v>14.504</v>
      </c>
      <c r="M33" s="140">
        <f t="shared" si="9"/>
        <v>141.24699999999999</v>
      </c>
      <c r="N33" s="146">
        <f t="shared" si="10"/>
        <v>-0.26256132873618543</v>
      </c>
      <c r="O33" s="145">
        <v>83.195</v>
      </c>
      <c r="P33" s="141">
        <v>97.669</v>
      </c>
      <c r="Q33" s="142">
        <v>19.259</v>
      </c>
      <c r="R33" s="141">
        <v>6.148999999999999</v>
      </c>
      <c r="S33" s="140">
        <f t="shared" si="11"/>
        <v>206.272</v>
      </c>
      <c r="T33" s="144">
        <f t="shared" si="5"/>
        <v>0.004649427504075732</v>
      </c>
      <c r="U33" s="143">
        <v>70.551</v>
      </c>
      <c r="V33" s="141">
        <v>123.66399999999999</v>
      </c>
      <c r="W33" s="142">
        <v>17.606</v>
      </c>
      <c r="X33" s="141">
        <v>17.579</v>
      </c>
      <c r="Y33" s="140">
        <f t="shared" si="12"/>
        <v>229.39999999999998</v>
      </c>
      <c r="Z33" s="139">
        <f t="shared" si="13"/>
        <v>-0.10081952920662596</v>
      </c>
    </row>
    <row r="34" spans="1:26" ht="18.75" customHeight="1">
      <c r="A34" s="147" t="s">
        <v>440</v>
      </c>
      <c r="B34" s="374" t="s">
        <v>440</v>
      </c>
      <c r="C34" s="145">
        <v>5.5</v>
      </c>
      <c r="D34" s="141">
        <v>87.032</v>
      </c>
      <c r="E34" s="142">
        <v>0.37</v>
      </c>
      <c r="F34" s="141">
        <v>0.03</v>
      </c>
      <c r="G34" s="140">
        <f t="shared" si="8"/>
        <v>92.932</v>
      </c>
      <c r="H34" s="144">
        <f t="shared" si="1"/>
        <v>0.004138917484151713</v>
      </c>
      <c r="I34" s="143">
        <v>5.8</v>
      </c>
      <c r="J34" s="141">
        <v>74.584</v>
      </c>
      <c r="K34" s="142"/>
      <c r="L34" s="141"/>
      <c r="M34" s="140">
        <f t="shared" si="9"/>
        <v>80.384</v>
      </c>
      <c r="N34" s="146" t="s">
        <v>50</v>
      </c>
      <c r="O34" s="145">
        <v>15.72</v>
      </c>
      <c r="P34" s="141">
        <v>155.984</v>
      </c>
      <c r="Q34" s="142">
        <v>0.37</v>
      </c>
      <c r="R34" s="141">
        <v>0.03</v>
      </c>
      <c r="S34" s="140">
        <f t="shared" si="11"/>
        <v>172.104</v>
      </c>
      <c r="T34" s="144">
        <f t="shared" si="5"/>
        <v>0.00387927140456024</v>
      </c>
      <c r="U34" s="143">
        <v>6.95</v>
      </c>
      <c r="V34" s="141">
        <v>120.28999999999999</v>
      </c>
      <c r="W34" s="142"/>
      <c r="X34" s="141"/>
      <c r="Y34" s="140">
        <f t="shared" si="12"/>
        <v>127.24</v>
      </c>
      <c r="Z34" s="139">
        <f t="shared" si="13"/>
        <v>0.35259352404904143</v>
      </c>
    </row>
    <row r="35" spans="1:26" ht="18.75" customHeight="1">
      <c r="A35" s="147" t="s">
        <v>441</v>
      </c>
      <c r="B35" s="374" t="s">
        <v>442</v>
      </c>
      <c r="C35" s="145">
        <v>36.336</v>
      </c>
      <c r="D35" s="141">
        <v>54.134</v>
      </c>
      <c r="E35" s="142">
        <v>0.07</v>
      </c>
      <c r="F35" s="141">
        <v>0.060000000000000005</v>
      </c>
      <c r="G35" s="140">
        <f t="shared" si="8"/>
        <v>90.6</v>
      </c>
      <c r="H35" s="144">
        <f t="shared" si="1"/>
        <v>0.004035057074679821</v>
      </c>
      <c r="I35" s="143">
        <v>7.46</v>
      </c>
      <c r="J35" s="141">
        <v>29.62</v>
      </c>
      <c r="K35" s="142">
        <v>0</v>
      </c>
      <c r="L35" s="141">
        <v>0.08</v>
      </c>
      <c r="M35" s="140">
        <f t="shared" si="9"/>
        <v>37.16</v>
      </c>
      <c r="N35" s="146">
        <f t="shared" si="10"/>
        <v>1.4381054897739505</v>
      </c>
      <c r="O35" s="145">
        <v>59.71000000000001</v>
      </c>
      <c r="P35" s="141">
        <v>84.86</v>
      </c>
      <c r="Q35" s="142">
        <v>0.08</v>
      </c>
      <c r="R35" s="141">
        <v>0.165</v>
      </c>
      <c r="S35" s="140">
        <f t="shared" si="11"/>
        <v>144.815</v>
      </c>
      <c r="T35" s="144">
        <f t="shared" si="5"/>
        <v>0.0032641698534106767</v>
      </c>
      <c r="U35" s="143">
        <v>32.94</v>
      </c>
      <c r="V35" s="141">
        <v>86.65</v>
      </c>
      <c r="W35" s="142">
        <v>0</v>
      </c>
      <c r="X35" s="141">
        <v>0.08</v>
      </c>
      <c r="Y35" s="140">
        <f t="shared" si="12"/>
        <v>119.67</v>
      </c>
      <c r="Z35" s="139">
        <f t="shared" si="13"/>
        <v>0.2101194952786829</v>
      </c>
    </row>
    <row r="36" spans="1:26" ht="18.75" customHeight="1">
      <c r="A36" s="147" t="s">
        <v>163</v>
      </c>
      <c r="B36" s="374" t="s">
        <v>414</v>
      </c>
      <c r="C36" s="145">
        <v>0</v>
      </c>
      <c r="D36" s="141">
        <v>0</v>
      </c>
      <c r="E36" s="142">
        <v>40.37299999999999</v>
      </c>
      <c r="F36" s="141">
        <v>48.659</v>
      </c>
      <c r="G36" s="140">
        <f>SUM(C36:F36)</f>
        <v>89.03199999999998</v>
      </c>
      <c r="H36" s="144">
        <f>G36/$G$9</f>
        <v>0.0039652229743145015</v>
      </c>
      <c r="I36" s="143"/>
      <c r="J36" s="141"/>
      <c r="K36" s="142">
        <v>30.218999999999998</v>
      </c>
      <c r="L36" s="141">
        <v>37.01199999999999</v>
      </c>
      <c r="M36" s="140">
        <f>SUM(I36:L36)</f>
        <v>67.231</v>
      </c>
      <c r="N36" s="146">
        <f>IF(ISERROR(G36/M36-1),"         /0",(G36/M36-1))</f>
        <v>0.3242700539929495</v>
      </c>
      <c r="O36" s="145"/>
      <c r="P36" s="141"/>
      <c r="Q36" s="142">
        <v>79.86599999999999</v>
      </c>
      <c r="R36" s="141">
        <v>100.79599999999999</v>
      </c>
      <c r="S36" s="140">
        <f>SUM(O36:R36)</f>
        <v>180.66199999999998</v>
      </c>
      <c r="T36" s="144">
        <f>S36/$S$9</f>
        <v>0.004072171073831299</v>
      </c>
      <c r="U36" s="143"/>
      <c r="V36" s="141"/>
      <c r="W36" s="142">
        <v>67.486</v>
      </c>
      <c r="X36" s="141">
        <v>72.75600000000001</v>
      </c>
      <c r="Y36" s="140">
        <f>SUM(U36:X36)</f>
        <v>140.24200000000002</v>
      </c>
      <c r="Z36" s="139">
        <f>IF(ISERROR(S36/Y36-1),"         /0",IF(S36/Y36&gt;5,"  *  ",(S36/Y36-1)))</f>
        <v>0.28821608362687323</v>
      </c>
    </row>
    <row r="37" spans="1:26" ht="18.75" customHeight="1">
      <c r="A37" s="147" t="s">
        <v>175</v>
      </c>
      <c r="B37" s="374" t="s">
        <v>434</v>
      </c>
      <c r="C37" s="145">
        <v>42.124</v>
      </c>
      <c r="D37" s="141">
        <v>37.034</v>
      </c>
      <c r="E37" s="142">
        <v>5.475</v>
      </c>
      <c r="F37" s="141">
        <v>4.265000000000001</v>
      </c>
      <c r="G37" s="140">
        <f t="shared" si="8"/>
        <v>88.898</v>
      </c>
      <c r="H37" s="144">
        <f t="shared" si="1"/>
        <v>0.00395925500910471</v>
      </c>
      <c r="I37" s="143">
        <v>46.206</v>
      </c>
      <c r="J37" s="141">
        <v>41.611</v>
      </c>
      <c r="K37" s="142">
        <v>4.6930000000000005</v>
      </c>
      <c r="L37" s="141">
        <v>9.322</v>
      </c>
      <c r="M37" s="140">
        <f t="shared" si="9"/>
        <v>101.83200000000001</v>
      </c>
      <c r="N37" s="146" t="s">
        <v>50</v>
      </c>
      <c r="O37" s="145">
        <v>77.47399999999999</v>
      </c>
      <c r="P37" s="141">
        <v>59.49399999999999</v>
      </c>
      <c r="Q37" s="142">
        <v>7.1819999999999995</v>
      </c>
      <c r="R37" s="141">
        <v>8.079999999999997</v>
      </c>
      <c r="S37" s="140">
        <f t="shared" si="11"/>
        <v>152.22999999999996</v>
      </c>
      <c r="T37" s="144">
        <f t="shared" si="5"/>
        <v>0.003431305988914872</v>
      </c>
      <c r="U37" s="143">
        <v>94.37899999999998</v>
      </c>
      <c r="V37" s="141">
        <v>86.17799999999998</v>
      </c>
      <c r="W37" s="142">
        <v>13.979000000000003</v>
      </c>
      <c r="X37" s="141">
        <v>22.202999999999996</v>
      </c>
      <c r="Y37" s="140">
        <f t="shared" si="12"/>
        <v>216.73899999999998</v>
      </c>
      <c r="Z37" s="139">
        <f t="shared" si="13"/>
        <v>-0.2976344820267697</v>
      </c>
    </row>
    <row r="38" spans="1:26" ht="18.75" customHeight="1">
      <c r="A38" s="147" t="s">
        <v>182</v>
      </c>
      <c r="B38" s="374" t="s">
        <v>430</v>
      </c>
      <c r="C38" s="145">
        <v>30.476000000000003</v>
      </c>
      <c r="D38" s="141">
        <v>45.027</v>
      </c>
      <c r="E38" s="142">
        <v>0.305</v>
      </c>
      <c r="F38" s="141">
        <v>0.605</v>
      </c>
      <c r="G38" s="140">
        <f t="shared" si="8"/>
        <v>76.41300000000001</v>
      </c>
      <c r="H38" s="144">
        <f t="shared" si="1"/>
        <v>0.0034032098923566143</v>
      </c>
      <c r="I38" s="143">
        <v>26.765</v>
      </c>
      <c r="J38" s="141">
        <v>35.832</v>
      </c>
      <c r="K38" s="142">
        <v>0.385</v>
      </c>
      <c r="L38" s="141">
        <v>0.16</v>
      </c>
      <c r="M38" s="140">
        <f t="shared" si="9"/>
        <v>63.141999999999996</v>
      </c>
      <c r="N38" s="146">
        <f t="shared" si="10"/>
        <v>0.2101770612270757</v>
      </c>
      <c r="O38" s="145">
        <v>65.10199999999999</v>
      </c>
      <c r="P38" s="141">
        <v>105.43300000000002</v>
      </c>
      <c r="Q38" s="142">
        <v>1.294</v>
      </c>
      <c r="R38" s="141">
        <v>2.3000000000000003</v>
      </c>
      <c r="S38" s="140">
        <f t="shared" si="11"/>
        <v>174.12900000000005</v>
      </c>
      <c r="T38" s="144">
        <f t="shared" si="5"/>
        <v>0.003924915460446417</v>
      </c>
      <c r="U38" s="143">
        <v>70.26400000000001</v>
      </c>
      <c r="V38" s="141">
        <v>102.478</v>
      </c>
      <c r="W38" s="142">
        <v>1.0350000000000001</v>
      </c>
      <c r="X38" s="141">
        <v>1.34</v>
      </c>
      <c r="Y38" s="140">
        <f t="shared" si="12"/>
        <v>175.11700000000002</v>
      </c>
      <c r="Z38" s="139">
        <f t="shared" si="13"/>
        <v>-0.005641942244327902</v>
      </c>
    </row>
    <row r="39" spans="1:26" ht="18.75" customHeight="1">
      <c r="A39" s="147" t="s">
        <v>154</v>
      </c>
      <c r="B39" s="374" t="s">
        <v>408</v>
      </c>
      <c r="C39" s="145">
        <v>25.546999999999997</v>
      </c>
      <c r="D39" s="141">
        <v>48.184000000000005</v>
      </c>
      <c r="E39" s="142">
        <v>0.9410000000000001</v>
      </c>
      <c r="F39" s="141">
        <v>1.697</v>
      </c>
      <c r="G39" s="140">
        <f t="shared" si="8"/>
        <v>76.369</v>
      </c>
      <c r="H39" s="144">
        <f t="shared" si="1"/>
        <v>0.0034012502619892196</v>
      </c>
      <c r="I39" s="143">
        <v>20.968</v>
      </c>
      <c r="J39" s="141">
        <v>52.986</v>
      </c>
      <c r="K39" s="142">
        <v>1.88</v>
      </c>
      <c r="L39" s="141">
        <v>2.88</v>
      </c>
      <c r="M39" s="140">
        <f t="shared" si="9"/>
        <v>78.71399999999998</v>
      </c>
      <c r="N39" s="146">
        <f t="shared" si="10"/>
        <v>-0.029791396701984163</v>
      </c>
      <c r="O39" s="145">
        <v>50.14399999999999</v>
      </c>
      <c r="P39" s="141">
        <v>94.27400000000003</v>
      </c>
      <c r="Q39" s="142">
        <v>2.17</v>
      </c>
      <c r="R39" s="141">
        <v>2.917</v>
      </c>
      <c r="S39" s="140">
        <f t="shared" si="11"/>
        <v>149.505</v>
      </c>
      <c r="T39" s="144">
        <f t="shared" si="5"/>
        <v>0.003369883740870512</v>
      </c>
      <c r="U39" s="143">
        <v>37.00800000000001</v>
      </c>
      <c r="V39" s="141">
        <v>112.707</v>
      </c>
      <c r="W39" s="142">
        <v>6.384</v>
      </c>
      <c r="X39" s="141">
        <v>6.958</v>
      </c>
      <c r="Y39" s="140">
        <f t="shared" si="12"/>
        <v>163.057</v>
      </c>
      <c r="Z39" s="139">
        <f t="shared" si="13"/>
        <v>-0.08311204057476829</v>
      </c>
    </row>
    <row r="40" spans="1:26" ht="18.75" customHeight="1">
      <c r="A40" s="147" t="s">
        <v>443</v>
      </c>
      <c r="B40" s="374" t="s">
        <v>444</v>
      </c>
      <c r="C40" s="145">
        <v>0</v>
      </c>
      <c r="D40" s="141">
        <v>0</v>
      </c>
      <c r="E40" s="142">
        <v>0</v>
      </c>
      <c r="F40" s="141">
        <v>75.797</v>
      </c>
      <c r="G40" s="140">
        <f t="shared" si="8"/>
        <v>75.797</v>
      </c>
      <c r="H40" s="144">
        <f t="shared" si="1"/>
        <v>0.003375775067213095</v>
      </c>
      <c r="I40" s="143"/>
      <c r="J40" s="141"/>
      <c r="K40" s="142"/>
      <c r="L40" s="141"/>
      <c r="M40" s="140">
        <f t="shared" si="9"/>
        <v>0</v>
      </c>
      <c r="N40" s="146" t="str">
        <f t="shared" si="10"/>
        <v>         /0</v>
      </c>
      <c r="O40" s="145"/>
      <c r="P40" s="141"/>
      <c r="Q40" s="142"/>
      <c r="R40" s="141">
        <v>75.797</v>
      </c>
      <c r="S40" s="140">
        <f t="shared" si="11"/>
        <v>75.797</v>
      </c>
      <c r="T40" s="144">
        <f t="shared" si="5"/>
        <v>0.0017084851871627183</v>
      </c>
      <c r="U40" s="143"/>
      <c r="V40" s="141"/>
      <c r="W40" s="142"/>
      <c r="X40" s="141"/>
      <c r="Y40" s="140">
        <f t="shared" si="12"/>
        <v>0</v>
      </c>
      <c r="Z40" s="139" t="str">
        <f t="shared" si="13"/>
        <v>         /0</v>
      </c>
    </row>
    <row r="41" spans="1:26" ht="18.75" customHeight="1">
      <c r="A41" s="147" t="s">
        <v>152</v>
      </c>
      <c r="B41" s="374" t="s">
        <v>152</v>
      </c>
      <c r="C41" s="145">
        <v>8.378</v>
      </c>
      <c r="D41" s="141">
        <v>22.612</v>
      </c>
      <c r="E41" s="142">
        <v>20.816999999999997</v>
      </c>
      <c r="F41" s="141">
        <v>19.535999999999998</v>
      </c>
      <c r="G41" s="140">
        <f t="shared" si="8"/>
        <v>71.34299999999999</v>
      </c>
      <c r="H41" s="144">
        <f t="shared" si="1"/>
        <v>0.003177407029568239</v>
      </c>
      <c r="I41" s="143">
        <v>129.74099999999999</v>
      </c>
      <c r="J41" s="141">
        <v>127.415</v>
      </c>
      <c r="K41" s="142">
        <v>29.035000000000004</v>
      </c>
      <c r="L41" s="141">
        <v>31.001999999999992</v>
      </c>
      <c r="M41" s="140">
        <f t="shared" si="9"/>
        <v>317.19300000000004</v>
      </c>
      <c r="N41" s="146">
        <f t="shared" si="10"/>
        <v>-0.7750801562455667</v>
      </c>
      <c r="O41" s="145">
        <v>48.129</v>
      </c>
      <c r="P41" s="141">
        <v>78.51599999999998</v>
      </c>
      <c r="Q41" s="142">
        <v>52.05100000000002</v>
      </c>
      <c r="R41" s="141">
        <v>45.26400000000002</v>
      </c>
      <c r="S41" s="140">
        <f t="shared" si="11"/>
        <v>223.96</v>
      </c>
      <c r="T41" s="144">
        <f t="shared" si="5"/>
        <v>0.00504811987963854</v>
      </c>
      <c r="U41" s="143">
        <v>168.198</v>
      </c>
      <c r="V41" s="141">
        <v>198.722</v>
      </c>
      <c r="W41" s="142">
        <v>55.52</v>
      </c>
      <c r="X41" s="141">
        <v>59.607000000000006</v>
      </c>
      <c r="Y41" s="140">
        <f t="shared" si="12"/>
        <v>482.047</v>
      </c>
      <c r="Z41" s="139">
        <f t="shared" si="13"/>
        <v>-0.5353980006098991</v>
      </c>
    </row>
    <row r="42" spans="1:26" ht="18.75" customHeight="1">
      <c r="A42" s="147" t="s">
        <v>153</v>
      </c>
      <c r="B42" s="374" t="s">
        <v>407</v>
      </c>
      <c r="C42" s="145">
        <v>28.642999999999997</v>
      </c>
      <c r="D42" s="141">
        <v>28.909</v>
      </c>
      <c r="E42" s="142">
        <v>6.886</v>
      </c>
      <c r="F42" s="141">
        <v>6.779</v>
      </c>
      <c r="G42" s="140">
        <f t="shared" si="8"/>
        <v>71.21699999999998</v>
      </c>
      <c r="H42" s="144">
        <f t="shared" si="1"/>
        <v>0.003171795360788883</v>
      </c>
      <c r="I42" s="143">
        <v>25.199</v>
      </c>
      <c r="J42" s="141">
        <v>18.813</v>
      </c>
      <c r="K42" s="142">
        <v>6.566</v>
      </c>
      <c r="L42" s="141">
        <v>6.738000000000001</v>
      </c>
      <c r="M42" s="140">
        <f t="shared" si="9"/>
        <v>57.316</v>
      </c>
      <c r="N42" s="146">
        <f t="shared" si="10"/>
        <v>0.24253262614278692</v>
      </c>
      <c r="O42" s="145">
        <v>64.049</v>
      </c>
      <c r="P42" s="141">
        <v>59.775</v>
      </c>
      <c r="Q42" s="142">
        <v>17.531000000000002</v>
      </c>
      <c r="R42" s="141">
        <v>17.418</v>
      </c>
      <c r="S42" s="140">
        <f t="shared" si="11"/>
        <v>158.77300000000002</v>
      </c>
      <c r="T42" s="144">
        <f t="shared" si="5"/>
        <v>0.003578787005044874</v>
      </c>
      <c r="U42" s="143">
        <v>44.94800000000001</v>
      </c>
      <c r="V42" s="141">
        <v>39.080999999999996</v>
      </c>
      <c r="W42" s="142">
        <v>19.447</v>
      </c>
      <c r="X42" s="141">
        <v>17.129999999999995</v>
      </c>
      <c r="Y42" s="140">
        <f t="shared" si="12"/>
        <v>120.606</v>
      </c>
      <c r="Z42" s="139">
        <f t="shared" si="13"/>
        <v>0.31646020927648744</v>
      </c>
    </row>
    <row r="43" spans="1:26" ht="18.75" customHeight="1">
      <c r="A43" s="147" t="s">
        <v>183</v>
      </c>
      <c r="B43" s="374" t="s">
        <v>436</v>
      </c>
      <c r="C43" s="145">
        <v>10.26</v>
      </c>
      <c r="D43" s="141">
        <v>47.302</v>
      </c>
      <c r="E43" s="142">
        <v>4.725</v>
      </c>
      <c r="F43" s="141">
        <v>8.646999999999998</v>
      </c>
      <c r="G43" s="140">
        <f t="shared" si="8"/>
        <v>70.934</v>
      </c>
      <c r="H43" s="144">
        <f t="shared" si="1"/>
        <v>0.0031591913745622345</v>
      </c>
      <c r="I43" s="143">
        <v>8.5</v>
      </c>
      <c r="J43" s="141">
        <v>22.6</v>
      </c>
      <c r="K43" s="142">
        <v>7.21</v>
      </c>
      <c r="L43" s="141">
        <v>15.59</v>
      </c>
      <c r="M43" s="140">
        <f t="shared" si="9"/>
        <v>53.900000000000006</v>
      </c>
      <c r="N43" s="146">
        <f t="shared" si="10"/>
        <v>0.316029684601113</v>
      </c>
      <c r="O43" s="145">
        <v>21.445</v>
      </c>
      <c r="P43" s="141">
        <v>113.46400000000003</v>
      </c>
      <c r="Q43" s="142">
        <v>12.975</v>
      </c>
      <c r="R43" s="141">
        <v>20.54</v>
      </c>
      <c r="S43" s="140">
        <f t="shared" si="11"/>
        <v>168.424</v>
      </c>
      <c r="T43" s="144">
        <f t="shared" si="5"/>
        <v>0.0037963231943572134</v>
      </c>
      <c r="U43" s="143">
        <v>21.5</v>
      </c>
      <c r="V43" s="141">
        <v>45.117</v>
      </c>
      <c r="W43" s="142">
        <v>16.138</v>
      </c>
      <c r="X43" s="141">
        <v>32.416999999999994</v>
      </c>
      <c r="Y43" s="140">
        <f t="shared" si="12"/>
        <v>115.172</v>
      </c>
      <c r="Z43" s="139">
        <f t="shared" si="13"/>
        <v>0.46236932587781765</v>
      </c>
    </row>
    <row r="44" spans="1:26" ht="18.75" customHeight="1">
      <c r="A44" s="147" t="s">
        <v>445</v>
      </c>
      <c r="B44" s="374" t="s">
        <v>446</v>
      </c>
      <c r="C44" s="145">
        <v>25.156999999999996</v>
      </c>
      <c r="D44" s="141">
        <v>36.71999999999999</v>
      </c>
      <c r="E44" s="142">
        <v>0.105</v>
      </c>
      <c r="F44" s="141">
        <v>0.475</v>
      </c>
      <c r="G44" s="140">
        <f t="shared" si="8"/>
        <v>62.45699999999999</v>
      </c>
      <c r="H44" s="144">
        <f t="shared" si="1"/>
        <v>0.002781650769462225</v>
      </c>
      <c r="I44" s="143">
        <v>17.64</v>
      </c>
      <c r="J44" s="141">
        <v>24.04</v>
      </c>
      <c r="K44" s="142">
        <v>13.959999999999999</v>
      </c>
      <c r="L44" s="141">
        <v>14.321</v>
      </c>
      <c r="M44" s="140">
        <f t="shared" si="9"/>
        <v>69.961</v>
      </c>
      <c r="N44" s="146">
        <f t="shared" si="10"/>
        <v>-0.10725975900859064</v>
      </c>
      <c r="O44" s="145">
        <v>57.387</v>
      </c>
      <c r="P44" s="141">
        <v>59.31999999999999</v>
      </c>
      <c r="Q44" s="142">
        <v>0.7150000000000001</v>
      </c>
      <c r="R44" s="141">
        <v>1.109</v>
      </c>
      <c r="S44" s="140">
        <f t="shared" si="11"/>
        <v>118.53099999999999</v>
      </c>
      <c r="T44" s="144">
        <f t="shared" si="5"/>
        <v>0.002671721278145364</v>
      </c>
      <c r="U44" s="143">
        <v>30.44</v>
      </c>
      <c r="V44" s="141">
        <v>52.486</v>
      </c>
      <c r="W44" s="142">
        <v>27.679999999999996</v>
      </c>
      <c r="X44" s="141">
        <v>27.451</v>
      </c>
      <c r="Y44" s="140">
        <f t="shared" si="12"/>
        <v>138.057</v>
      </c>
      <c r="Z44" s="139">
        <f t="shared" si="13"/>
        <v>-0.14143433509347592</v>
      </c>
    </row>
    <row r="45" spans="1:26" ht="18.75" customHeight="1">
      <c r="A45" s="147" t="s">
        <v>174</v>
      </c>
      <c r="B45" s="374" t="s">
        <v>428</v>
      </c>
      <c r="C45" s="145">
        <v>7.205</v>
      </c>
      <c r="D45" s="141">
        <v>11.749</v>
      </c>
      <c r="E45" s="142">
        <v>20.625</v>
      </c>
      <c r="F45" s="141">
        <v>16.132</v>
      </c>
      <c r="G45" s="140">
        <f t="shared" si="8"/>
        <v>55.711</v>
      </c>
      <c r="H45" s="144">
        <f t="shared" si="1"/>
        <v>0.002481203804497655</v>
      </c>
      <c r="I45" s="143">
        <v>0.494</v>
      </c>
      <c r="J45" s="141">
        <v>3.956</v>
      </c>
      <c r="K45" s="142">
        <v>25.282999999999998</v>
      </c>
      <c r="L45" s="141">
        <v>18.277</v>
      </c>
      <c r="M45" s="140">
        <f t="shared" si="9"/>
        <v>48.01</v>
      </c>
      <c r="N45" s="146">
        <f t="shared" si="10"/>
        <v>0.16040408248281612</v>
      </c>
      <c r="O45" s="145">
        <v>14.393</v>
      </c>
      <c r="P45" s="141">
        <v>40.066</v>
      </c>
      <c r="Q45" s="142">
        <v>35.725</v>
      </c>
      <c r="R45" s="141">
        <v>28.624</v>
      </c>
      <c r="S45" s="140">
        <f t="shared" si="11"/>
        <v>118.80799999999999</v>
      </c>
      <c r="T45" s="144">
        <f t="shared" si="5"/>
        <v>0.0026779649341851027</v>
      </c>
      <c r="U45" s="143">
        <v>1.319</v>
      </c>
      <c r="V45" s="141">
        <v>9.844000000000001</v>
      </c>
      <c r="W45" s="142">
        <v>42.70399999999999</v>
      </c>
      <c r="X45" s="141">
        <v>40.49099999999999</v>
      </c>
      <c r="Y45" s="140">
        <f t="shared" si="12"/>
        <v>94.35799999999998</v>
      </c>
      <c r="Z45" s="139">
        <f t="shared" si="13"/>
        <v>0.2591195235168191</v>
      </c>
    </row>
    <row r="46" spans="1:26" ht="18.75" customHeight="1">
      <c r="A46" s="147" t="s">
        <v>186</v>
      </c>
      <c r="B46" s="374" t="s">
        <v>447</v>
      </c>
      <c r="C46" s="145">
        <v>0.435</v>
      </c>
      <c r="D46" s="141">
        <v>1</v>
      </c>
      <c r="E46" s="142">
        <v>0.29</v>
      </c>
      <c r="F46" s="141">
        <v>43.467999999999996</v>
      </c>
      <c r="G46" s="140">
        <f t="shared" si="8"/>
        <v>45.193</v>
      </c>
      <c r="H46" s="144">
        <f t="shared" si="1"/>
        <v>0.0020127630725828385</v>
      </c>
      <c r="I46" s="143">
        <v>0.889</v>
      </c>
      <c r="J46" s="141">
        <v>1.934</v>
      </c>
      <c r="K46" s="142">
        <v>0.25</v>
      </c>
      <c r="L46" s="141">
        <v>66.18100000000001</v>
      </c>
      <c r="M46" s="140">
        <f t="shared" si="9"/>
        <v>69.254</v>
      </c>
      <c r="N46" s="146">
        <f t="shared" si="10"/>
        <v>-0.3474311953100183</v>
      </c>
      <c r="O46" s="145">
        <v>0.581</v>
      </c>
      <c r="P46" s="141">
        <v>2.247</v>
      </c>
      <c r="Q46" s="142">
        <v>0.52</v>
      </c>
      <c r="R46" s="141">
        <v>43.76199999999999</v>
      </c>
      <c r="S46" s="140">
        <f t="shared" si="11"/>
        <v>47.10999999999999</v>
      </c>
      <c r="T46" s="144">
        <f t="shared" si="5"/>
        <v>0.0010618723322458098</v>
      </c>
      <c r="U46" s="143">
        <v>1.577</v>
      </c>
      <c r="V46" s="141">
        <v>3.098</v>
      </c>
      <c r="W46" s="142">
        <v>0.35</v>
      </c>
      <c r="X46" s="141">
        <v>66.18100000000001</v>
      </c>
      <c r="Y46" s="140">
        <f t="shared" si="12"/>
        <v>71.20600000000002</v>
      </c>
      <c r="Z46" s="139">
        <f t="shared" si="13"/>
        <v>-0.3383984495688568</v>
      </c>
    </row>
    <row r="47" spans="1:26" ht="18.75" customHeight="1">
      <c r="A47" s="147" t="s">
        <v>448</v>
      </c>
      <c r="B47" s="374" t="s">
        <v>448</v>
      </c>
      <c r="C47" s="145">
        <v>12.276</v>
      </c>
      <c r="D47" s="141">
        <v>28.439</v>
      </c>
      <c r="E47" s="142">
        <v>0.02</v>
      </c>
      <c r="F47" s="141">
        <v>0.1</v>
      </c>
      <c r="G47" s="140">
        <f t="shared" si="8"/>
        <v>40.83500000000001</v>
      </c>
      <c r="H47" s="144">
        <f t="shared" si="1"/>
        <v>0.0018186705921032068</v>
      </c>
      <c r="I47" s="143">
        <v>10.549999999999999</v>
      </c>
      <c r="J47" s="141">
        <v>11.745000000000001</v>
      </c>
      <c r="K47" s="142">
        <v>5.05</v>
      </c>
      <c r="L47" s="141">
        <v>8.350000000000001</v>
      </c>
      <c r="M47" s="140">
        <f t="shared" si="9"/>
        <v>35.69500000000001</v>
      </c>
      <c r="N47" s="146">
        <f t="shared" si="10"/>
        <v>0.14399775878974652</v>
      </c>
      <c r="O47" s="145">
        <v>22.631</v>
      </c>
      <c r="P47" s="141">
        <v>44.199</v>
      </c>
      <c r="Q47" s="142">
        <v>0.17</v>
      </c>
      <c r="R47" s="141">
        <v>0.52</v>
      </c>
      <c r="S47" s="140">
        <f t="shared" si="11"/>
        <v>67.52</v>
      </c>
      <c r="T47" s="144">
        <f t="shared" si="5"/>
        <v>0.0015219193350294437</v>
      </c>
      <c r="U47" s="143">
        <v>24.802999999999997</v>
      </c>
      <c r="V47" s="141">
        <v>27.567999999999998</v>
      </c>
      <c r="W47" s="142">
        <v>5.05</v>
      </c>
      <c r="X47" s="141">
        <v>8.350000000000001</v>
      </c>
      <c r="Y47" s="140">
        <f t="shared" si="12"/>
        <v>65.77099999999999</v>
      </c>
      <c r="Z47" s="139">
        <f t="shared" si="13"/>
        <v>0.026592267108604295</v>
      </c>
    </row>
    <row r="48" spans="1:26" ht="18.75" customHeight="1">
      <c r="A48" s="147" t="s">
        <v>449</v>
      </c>
      <c r="B48" s="374" t="s">
        <v>449</v>
      </c>
      <c r="C48" s="145">
        <v>18.517</v>
      </c>
      <c r="D48" s="141">
        <v>18.54</v>
      </c>
      <c r="E48" s="142">
        <v>0.844</v>
      </c>
      <c r="F48" s="141">
        <v>2.927</v>
      </c>
      <c r="G48" s="140">
        <f t="shared" si="8"/>
        <v>40.828</v>
      </c>
      <c r="H48" s="144">
        <f t="shared" si="1"/>
        <v>0.0018183588327265758</v>
      </c>
      <c r="I48" s="143">
        <v>17.82</v>
      </c>
      <c r="J48" s="141">
        <v>26.22</v>
      </c>
      <c r="K48" s="142">
        <v>0.755</v>
      </c>
      <c r="L48" s="141">
        <v>0.968</v>
      </c>
      <c r="M48" s="140">
        <f t="shared" si="9"/>
        <v>45.763000000000005</v>
      </c>
      <c r="N48" s="146">
        <f t="shared" si="10"/>
        <v>-0.10783820990756732</v>
      </c>
      <c r="O48" s="145">
        <v>30.317</v>
      </c>
      <c r="P48" s="141">
        <v>31.451999999999998</v>
      </c>
      <c r="Q48" s="142">
        <v>1.344</v>
      </c>
      <c r="R48" s="141">
        <v>3.927</v>
      </c>
      <c r="S48" s="140">
        <f t="shared" si="11"/>
        <v>67.04</v>
      </c>
      <c r="T48" s="144">
        <f t="shared" si="5"/>
        <v>0.0015111000032638317</v>
      </c>
      <c r="U48" s="143">
        <v>32.38</v>
      </c>
      <c r="V48" s="141">
        <v>39.160000000000004</v>
      </c>
      <c r="W48" s="142">
        <v>1.2900000000000003</v>
      </c>
      <c r="X48" s="141">
        <v>1.9560000000000002</v>
      </c>
      <c r="Y48" s="140">
        <f t="shared" si="12"/>
        <v>74.78600000000002</v>
      </c>
      <c r="Z48" s="139">
        <f t="shared" si="13"/>
        <v>-0.10357553552804011</v>
      </c>
    </row>
    <row r="49" spans="1:26" ht="18.75" customHeight="1">
      <c r="A49" s="147" t="s">
        <v>169</v>
      </c>
      <c r="B49" s="374" t="s">
        <v>423</v>
      </c>
      <c r="C49" s="145">
        <v>13.852</v>
      </c>
      <c r="D49" s="141">
        <v>7.2620000000000005</v>
      </c>
      <c r="E49" s="142">
        <v>2.25</v>
      </c>
      <c r="F49" s="141">
        <v>16.838</v>
      </c>
      <c r="G49" s="140">
        <f t="shared" si="8"/>
        <v>40.202</v>
      </c>
      <c r="H49" s="144">
        <f t="shared" si="1"/>
        <v>0.001790478637045013</v>
      </c>
      <c r="I49" s="143">
        <v>18.688000000000002</v>
      </c>
      <c r="J49" s="141">
        <v>8.424</v>
      </c>
      <c r="K49" s="142">
        <v>11.515</v>
      </c>
      <c r="L49" s="141">
        <v>30.535</v>
      </c>
      <c r="M49" s="140">
        <f t="shared" si="9"/>
        <v>69.162</v>
      </c>
      <c r="N49" s="146">
        <f t="shared" si="10"/>
        <v>-0.418727046644111</v>
      </c>
      <c r="O49" s="145">
        <v>28.216</v>
      </c>
      <c r="P49" s="141">
        <v>15.354</v>
      </c>
      <c r="Q49" s="142">
        <v>2.25</v>
      </c>
      <c r="R49" s="141">
        <v>16.838</v>
      </c>
      <c r="S49" s="140">
        <f t="shared" si="11"/>
        <v>62.658</v>
      </c>
      <c r="T49" s="144">
        <f t="shared" si="5"/>
        <v>0.0014123285203535973</v>
      </c>
      <c r="U49" s="143">
        <v>29.294000000000004</v>
      </c>
      <c r="V49" s="141">
        <v>14.683</v>
      </c>
      <c r="W49" s="142">
        <v>18.406</v>
      </c>
      <c r="X49" s="141">
        <v>63.61600000000001</v>
      </c>
      <c r="Y49" s="140">
        <f t="shared" si="12"/>
        <v>125.99900000000001</v>
      </c>
      <c r="Z49" s="139">
        <f t="shared" si="13"/>
        <v>-0.5027103389709442</v>
      </c>
    </row>
    <row r="50" spans="1:26" ht="18.75" customHeight="1">
      <c r="A50" s="147" t="s">
        <v>165</v>
      </c>
      <c r="B50" s="374" t="s">
        <v>420</v>
      </c>
      <c r="C50" s="145">
        <v>18.261</v>
      </c>
      <c r="D50" s="141">
        <v>19.629</v>
      </c>
      <c r="E50" s="142">
        <v>0.625</v>
      </c>
      <c r="F50" s="141">
        <v>0.3</v>
      </c>
      <c r="G50" s="140">
        <f t="shared" si="8"/>
        <v>38.815</v>
      </c>
      <c r="H50" s="144">
        <f t="shared" si="1"/>
        <v>0.001728705743418292</v>
      </c>
      <c r="I50" s="143">
        <v>24.154999999999998</v>
      </c>
      <c r="J50" s="141">
        <v>22.589</v>
      </c>
      <c r="K50" s="142">
        <v>0.525</v>
      </c>
      <c r="L50" s="141">
        <v>0.6</v>
      </c>
      <c r="M50" s="140">
        <f t="shared" si="9"/>
        <v>47.869</v>
      </c>
      <c r="N50" s="146">
        <f t="shared" si="10"/>
        <v>-0.1891411978524724</v>
      </c>
      <c r="O50" s="145">
        <v>33.218</v>
      </c>
      <c r="P50" s="141">
        <v>39.573</v>
      </c>
      <c r="Q50" s="142">
        <v>0.744</v>
      </c>
      <c r="R50" s="141">
        <v>0.6990000000000001</v>
      </c>
      <c r="S50" s="140">
        <f t="shared" si="11"/>
        <v>74.234</v>
      </c>
      <c r="T50" s="144">
        <f t="shared" si="5"/>
        <v>0.0016732547381009435</v>
      </c>
      <c r="U50" s="143">
        <v>45.485</v>
      </c>
      <c r="V50" s="141">
        <v>41.842</v>
      </c>
      <c r="W50" s="142">
        <v>0.5900000000000001</v>
      </c>
      <c r="X50" s="141">
        <v>3.665</v>
      </c>
      <c r="Y50" s="140">
        <f t="shared" si="12"/>
        <v>91.58200000000001</v>
      </c>
      <c r="Z50" s="139">
        <f t="shared" si="13"/>
        <v>-0.18942586971238906</v>
      </c>
    </row>
    <row r="51" spans="1:26" ht="18.75" customHeight="1">
      <c r="A51" s="147" t="s">
        <v>450</v>
      </c>
      <c r="B51" s="374" t="s">
        <v>450</v>
      </c>
      <c r="C51" s="145">
        <v>11.9</v>
      </c>
      <c r="D51" s="141">
        <v>15.2</v>
      </c>
      <c r="E51" s="142">
        <v>4.954000000000001</v>
      </c>
      <c r="F51" s="141">
        <v>6.653</v>
      </c>
      <c r="G51" s="140">
        <f t="shared" si="8"/>
        <v>38.707</v>
      </c>
      <c r="H51" s="144">
        <f t="shared" si="1"/>
        <v>0.0017238957416074157</v>
      </c>
      <c r="I51" s="143">
        <v>10</v>
      </c>
      <c r="J51" s="141">
        <v>12</v>
      </c>
      <c r="K51" s="142">
        <v>17.203</v>
      </c>
      <c r="L51" s="141">
        <v>25.624</v>
      </c>
      <c r="M51" s="140">
        <f t="shared" si="9"/>
        <v>64.827</v>
      </c>
      <c r="N51" s="146">
        <f t="shared" si="10"/>
        <v>-0.4029185370293241</v>
      </c>
      <c r="O51" s="145">
        <v>14.9</v>
      </c>
      <c r="P51" s="141">
        <v>37.8</v>
      </c>
      <c r="Q51" s="142">
        <v>11.508</v>
      </c>
      <c r="R51" s="141">
        <v>14.398000000000001</v>
      </c>
      <c r="S51" s="140">
        <f t="shared" si="11"/>
        <v>78.606</v>
      </c>
      <c r="T51" s="144">
        <f t="shared" si="5"/>
        <v>0.001771800818266061</v>
      </c>
      <c r="U51" s="143">
        <v>23</v>
      </c>
      <c r="V51" s="141">
        <v>23.6</v>
      </c>
      <c r="W51" s="142">
        <v>27.191</v>
      </c>
      <c r="X51" s="141">
        <v>44.04900000000001</v>
      </c>
      <c r="Y51" s="140">
        <f t="shared" si="12"/>
        <v>117.84</v>
      </c>
      <c r="Z51" s="139">
        <f t="shared" si="13"/>
        <v>-0.3329429735234216</v>
      </c>
    </row>
    <row r="52" spans="1:26" ht="18.75" customHeight="1">
      <c r="A52" s="147" t="s">
        <v>158</v>
      </c>
      <c r="B52" s="374" t="s">
        <v>411</v>
      </c>
      <c r="C52" s="145">
        <v>7.7299999999999995</v>
      </c>
      <c r="D52" s="141">
        <v>19.956</v>
      </c>
      <c r="E52" s="142">
        <v>3.6639999999999997</v>
      </c>
      <c r="F52" s="141">
        <v>4.958</v>
      </c>
      <c r="G52" s="140">
        <f t="shared" si="8"/>
        <v>36.308</v>
      </c>
      <c r="H52" s="144">
        <f t="shared" si="1"/>
        <v>0.0016170513495306286</v>
      </c>
      <c r="I52" s="143">
        <v>10.112</v>
      </c>
      <c r="J52" s="141">
        <v>52.104</v>
      </c>
      <c r="K52" s="142">
        <v>8.589</v>
      </c>
      <c r="L52" s="141">
        <v>18.717999999999996</v>
      </c>
      <c r="M52" s="140">
        <f t="shared" si="9"/>
        <v>89.523</v>
      </c>
      <c r="N52" s="146">
        <f t="shared" si="10"/>
        <v>-0.594428247489472</v>
      </c>
      <c r="O52" s="145">
        <v>20.121</v>
      </c>
      <c r="P52" s="141">
        <v>47.965</v>
      </c>
      <c r="Q52" s="142">
        <v>9.734000000000002</v>
      </c>
      <c r="R52" s="141">
        <v>11.734</v>
      </c>
      <c r="S52" s="140">
        <f t="shared" si="11"/>
        <v>89.55399999999999</v>
      </c>
      <c r="T52" s="144">
        <f t="shared" si="5"/>
        <v>0.002018571743620065</v>
      </c>
      <c r="U52" s="143">
        <v>17.14</v>
      </c>
      <c r="V52" s="141">
        <v>71.226</v>
      </c>
      <c r="W52" s="142">
        <v>11.219</v>
      </c>
      <c r="X52" s="141">
        <v>27.482999999999997</v>
      </c>
      <c r="Y52" s="140">
        <f t="shared" si="12"/>
        <v>127.06799999999998</v>
      </c>
      <c r="Z52" s="139">
        <f t="shared" si="13"/>
        <v>-0.29522775206975793</v>
      </c>
    </row>
    <row r="53" spans="1:26" ht="18.75" customHeight="1">
      <c r="A53" s="147" t="s">
        <v>147</v>
      </c>
      <c r="B53" s="374" t="s">
        <v>409</v>
      </c>
      <c r="C53" s="145">
        <v>11.802000000000001</v>
      </c>
      <c r="D53" s="141">
        <v>16.965</v>
      </c>
      <c r="E53" s="142">
        <v>0.5</v>
      </c>
      <c r="F53" s="141">
        <v>5.175</v>
      </c>
      <c r="G53" s="140">
        <f t="shared" si="8"/>
        <v>34.442</v>
      </c>
      <c r="H53" s="144">
        <f t="shared" si="1"/>
        <v>0.0015339452071315939</v>
      </c>
      <c r="I53" s="143">
        <v>14.852</v>
      </c>
      <c r="J53" s="141">
        <v>12.485</v>
      </c>
      <c r="K53" s="142">
        <v>5.62</v>
      </c>
      <c r="L53" s="141">
        <v>5.181</v>
      </c>
      <c r="M53" s="140">
        <f t="shared" si="9"/>
        <v>38.138</v>
      </c>
      <c r="N53" s="146">
        <f t="shared" si="10"/>
        <v>-0.0969112171587393</v>
      </c>
      <c r="O53" s="145">
        <v>26.113</v>
      </c>
      <c r="P53" s="141">
        <v>31.444000000000003</v>
      </c>
      <c r="Q53" s="142">
        <v>2.4</v>
      </c>
      <c r="R53" s="141">
        <v>6.292</v>
      </c>
      <c r="S53" s="140">
        <f t="shared" si="11"/>
        <v>66.249</v>
      </c>
      <c r="T53" s="144">
        <f t="shared" si="5"/>
        <v>0.001493270646125083</v>
      </c>
      <c r="U53" s="143">
        <v>30.675999999999995</v>
      </c>
      <c r="V53" s="141">
        <v>27.634</v>
      </c>
      <c r="W53" s="142">
        <v>21.717</v>
      </c>
      <c r="X53" s="141">
        <v>8.507</v>
      </c>
      <c r="Y53" s="140">
        <f t="shared" si="12"/>
        <v>88.53399999999999</v>
      </c>
      <c r="Z53" s="139">
        <f t="shared" si="13"/>
        <v>-0.25171120699392324</v>
      </c>
    </row>
    <row r="54" spans="1:26" ht="18.75" customHeight="1">
      <c r="A54" s="147" t="s">
        <v>451</v>
      </c>
      <c r="B54" s="374" t="s">
        <v>451</v>
      </c>
      <c r="C54" s="145">
        <v>9.692</v>
      </c>
      <c r="D54" s="141">
        <v>18.313</v>
      </c>
      <c r="E54" s="142">
        <v>0.645</v>
      </c>
      <c r="F54" s="141">
        <v>1.0100000000000002</v>
      </c>
      <c r="G54" s="140">
        <f t="shared" si="8"/>
        <v>29.66</v>
      </c>
      <c r="H54" s="144">
        <f t="shared" si="1"/>
        <v>0.0013209690158388907</v>
      </c>
      <c r="I54" s="143"/>
      <c r="J54" s="141"/>
      <c r="K54" s="142">
        <v>1.645</v>
      </c>
      <c r="L54" s="141">
        <v>1.93</v>
      </c>
      <c r="M54" s="140">
        <f t="shared" si="9"/>
        <v>3.575</v>
      </c>
      <c r="N54" s="146" t="s">
        <v>50</v>
      </c>
      <c r="O54" s="145">
        <v>9.692</v>
      </c>
      <c r="P54" s="141">
        <v>22.176</v>
      </c>
      <c r="Q54" s="142">
        <v>1.2550000000000001</v>
      </c>
      <c r="R54" s="141">
        <v>2.8340000000000005</v>
      </c>
      <c r="S54" s="140">
        <f t="shared" si="11"/>
        <v>35.957</v>
      </c>
      <c r="T54" s="144">
        <f t="shared" si="5"/>
        <v>0.0008104806506169092</v>
      </c>
      <c r="U54" s="143"/>
      <c r="V54" s="141"/>
      <c r="W54" s="142">
        <v>3.195</v>
      </c>
      <c r="X54" s="141">
        <v>4.71</v>
      </c>
      <c r="Y54" s="140">
        <f t="shared" si="12"/>
        <v>7.904999999999999</v>
      </c>
      <c r="Z54" s="139">
        <f t="shared" si="13"/>
        <v>3.548640101201771</v>
      </c>
    </row>
    <row r="55" spans="1:26" ht="18.75" customHeight="1">
      <c r="A55" s="147" t="s">
        <v>173</v>
      </c>
      <c r="B55" s="374" t="s">
        <v>427</v>
      </c>
      <c r="C55" s="145">
        <v>2.742</v>
      </c>
      <c r="D55" s="141">
        <v>4.481</v>
      </c>
      <c r="E55" s="142">
        <v>17.57</v>
      </c>
      <c r="F55" s="141">
        <v>2.1399999999999997</v>
      </c>
      <c r="G55" s="140">
        <f t="shared" si="8"/>
        <v>26.933</v>
      </c>
      <c r="H55" s="144">
        <f t="shared" si="1"/>
        <v>0.0011995164701142564</v>
      </c>
      <c r="I55" s="143">
        <v>2.535</v>
      </c>
      <c r="J55" s="141">
        <v>9.935</v>
      </c>
      <c r="K55" s="142">
        <v>2.876</v>
      </c>
      <c r="L55" s="141">
        <v>57.549</v>
      </c>
      <c r="M55" s="140">
        <f t="shared" si="9"/>
        <v>72.895</v>
      </c>
      <c r="N55" s="146">
        <f t="shared" si="10"/>
        <v>-0.6305233555113519</v>
      </c>
      <c r="O55" s="145">
        <v>9.338999999999999</v>
      </c>
      <c r="P55" s="141">
        <v>9.828</v>
      </c>
      <c r="Q55" s="142">
        <v>23.62</v>
      </c>
      <c r="R55" s="141">
        <v>7.9399999999999995</v>
      </c>
      <c r="S55" s="140">
        <f t="shared" si="11"/>
        <v>50.727</v>
      </c>
      <c r="T55" s="144">
        <f t="shared" si="5"/>
        <v>0.0011434005051546</v>
      </c>
      <c r="U55" s="143">
        <v>4.688000000000001</v>
      </c>
      <c r="V55" s="141">
        <v>15.965</v>
      </c>
      <c r="W55" s="142">
        <v>2.876</v>
      </c>
      <c r="X55" s="141">
        <v>57.549</v>
      </c>
      <c r="Y55" s="140">
        <f t="shared" si="12"/>
        <v>81.078</v>
      </c>
      <c r="Z55" s="139">
        <f t="shared" si="13"/>
        <v>-0.3743432250425517</v>
      </c>
    </row>
    <row r="56" spans="1:26" ht="18.75" customHeight="1">
      <c r="A56" s="147" t="s">
        <v>164</v>
      </c>
      <c r="B56" s="374" t="s">
        <v>452</v>
      </c>
      <c r="C56" s="145">
        <v>5.426</v>
      </c>
      <c r="D56" s="141">
        <v>5.6530000000000005</v>
      </c>
      <c r="E56" s="142">
        <v>3.555</v>
      </c>
      <c r="F56" s="141">
        <v>11.171999999999999</v>
      </c>
      <c r="G56" s="140">
        <f t="shared" si="8"/>
        <v>25.805999999999997</v>
      </c>
      <c r="H56" s="144">
        <f t="shared" si="1"/>
        <v>0.0011493232104766828</v>
      </c>
      <c r="I56" s="143">
        <v>0</v>
      </c>
      <c r="J56" s="141">
        <v>0.267</v>
      </c>
      <c r="K56" s="142">
        <v>0.04</v>
      </c>
      <c r="L56" s="141">
        <v>0.07</v>
      </c>
      <c r="M56" s="140">
        <f t="shared" si="9"/>
        <v>0.377</v>
      </c>
      <c r="N56" s="146">
        <f t="shared" si="10"/>
        <v>67.45092838196285</v>
      </c>
      <c r="O56" s="145">
        <v>9.106</v>
      </c>
      <c r="P56" s="141">
        <v>18.092</v>
      </c>
      <c r="Q56" s="142">
        <v>9.497</v>
      </c>
      <c r="R56" s="141">
        <v>49.982</v>
      </c>
      <c r="S56" s="140">
        <f t="shared" si="11"/>
        <v>86.67699999999999</v>
      </c>
      <c r="T56" s="144">
        <f t="shared" si="5"/>
        <v>0.0019537233738499272</v>
      </c>
      <c r="U56" s="143">
        <v>0</v>
      </c>
      <c r="V56" s="141">
        <v>0.653</v>
      </c>
      <c r="W56" s="142">
        <v>9.309999999999999</v>
      </c>
      <c r="X56" s="141">
        <v>0.54</v>
      </c>
      <c r="Y56" s="140">
        <f t="shared" si="12"/>
        <v>10.503</v>
      </c>
      <c r="Z56" s="139" t="str">
        <f t="shared" si="13"/>
        <v>  *  </v>
      </c>
    </row>
    <row r="57" spans="1:26" ht="18.75" customHeight="1">
      <c r="A57" s="147" t="s">
        <v>170</v>
      </c>
      <c r="B57" s="374" t="s">
        <v>422</v>
      </c>
      <c r="C57" s="145">
        <v>1.438</v>
      </c>
      <c r="D57" s="141">
        <v>6.837</v>
      </c>
      <c r="E57" s="142">
        <v>4.817</v>
      </c>
      <c r="F57" s="141">
        <v>9.437</v>
      </c>
      <c r="G57" s="140">
        <f t="shared" si="8"/>
        <v>22.529</v>
      </c>
      <c r="H57" s="144">
        <f t="shared" si="1"/>
        <v>0.0010033752851596213</v>
      </c>
      <c r="I57" s="143">
        <v>1.825</v>
      </c>
      <c r="J57" s="141">
        <v>3.949</v>
      </c>
      <c r="K57" s="142">
        <v>2.569</v>
      </c>
      <c r="L57" s="141">
        <v>4.867</v>
      </c>
      <c r="M57" s="140">
        <f t="shared" si="9"/>
        <v>13.21</v>
      </c>
      <c r="N57" s="146">
        <f t="shared" si="10"/>
        <v>0.7054504163512489</v>
      </c>
      <c r="O57" s="145">
        <v>4.918999999999999</v>
      </c>
      <c r="P57" s="141">
        <v>12.275</v>
      </c>
      <c r="Q57" s="142">
        <v>10.622999999999998</v>
      </c>
      <c r="R57" s="141">
        <v>17.276999999999997</v>
      </c>
      <c r="S57" s="140">
        <f t="shared" si="11"/>
        <v>45.093999999999994</v>
      </c>
      <c r="T57" s="144">
        <f t="shared" si="5"/>
        <v>0.001016431138830239</v>
      </c>
      <c r="U57" s="143">
        <v>3.4959999999999996</v>
      </c>
      <c r="V57" s="141">
        <v>7.5459999999999985</v>
      </c>
      <c r="W57" s="142">
        <v>5.789</v>
      </c>
      <c r="X57" s="141">
        <v>8.418000000000001</v>
      </c>
      <c r="Y57" s="140">
        <f t="shared" si="12"/>
        <v>25.248999999999995</v>
      </c>
      <c r="Z57" s="139">
        <f t="shared" si="13"/>
        <v>0.7859717216523427</v>
      </c>
    </row>
    <row r="58" spans="1:26" ht="18.75" customHeight="1">
      <c r="A58" s="147" t="s">
        <v>160</v>
      </c>
      <c r="B58" s="374" t="s">
        <v>416</v>
      </c>
      <c r="C58" s="145">
        <v>4.034</v>
      </c>
      <c r="D58" s="141">
        <v>12.971</v>
      </c>
      <c r="E58" s="142">
        <v>2.64</v>
      </c>
      <c r="F58" s="141">
        <v>1.7999999999999998</v>
      </c>
      <c r="G58" s="140">
        <f t="shared" si="8"/>
        <v>21.445</v>
      </c>
      <c r="H58" s="144">
        <f t="shared" si="1"/>
        <v>0.0009550971188356376</v>
      </c>
      <c r="I58" s="143">
        <v>18.656</v>
      </c>
      <c r="J58" s="141">
        <v>20.968</v>
      </c>
      <c r="K58" s="142">
        <v>2.66</v>
      </c>
      <c r="L58" s="141">
        <v>2.353</v>
      </c>
      <c r="M58" s="140">
        <f t="shared" si="9"/>
        <v>44.63699999999999</v>
      </c>
      <c r="N58" s="146">
        <f t="shared" si="10"/>
        <v>-0.5195689674485291</v>
      </c>
      <c r="O58" s="145">
        <v>7.496999999999998</v>
      </c>
      <c r="P58" s="141">
        <v>26.28</v>
      </c>
      <c r="Q58" s="142">
        <v>5.41</v>
      </c>
      <c r="R58" s="141">
        <v>6.034999999999998</v>
      </c>
      <c r="S58" s="140">
        <f t="shared" si="11"/>
        <v>45.221999999999994</v>
      </c>
      <c r="T58" s="144">
        <f t="shared" si="5"/>
        <v>0.0010193162939677353</v>
      </c>
      <c r="U58" s="143">
        <v>23.869</v>
      </c>
      <c r="V58" s="141">
        <v>39.257</v>
      </c>
      <c r="W58" s="142">
        <v>6.949999999999998</v>
      </c>
      <c r="X58" s="141">
        <v>6.893000000000001</v>
      </c>
      <c r="Y58" s="140">
        <f t="shared" si="12"/>
        <v>76.969</v>
      </c>
      <c r="Z58" s="139">
        <f t="shared" si="13"/>
        <v>-0.4124647585391522</v>
      </c>
    </row>
    <row r="59" spans="1:26" ht="18.75" customHeight="1">
      <c r="A59" s="147" t="s">
        <v>159</v>
      </c>
      <c r="B59" s="374" t="s">
        <v>412</v>
      </c>
      <c r="C59" s="145">
        <v>5.388</v>
      </c>
      <c r="D59" s="141">
        <v>12.088999999999999</v>
      </c>
      <c r="E59" s="142">
        <v>1.391</v>
      </c>
      <c r="F59" s="141">
        <v>1.195</v>
      </c>
      <c r="G59" s="140">
        <f t="shared" si="8"/>
        <v>20.062999999999995</v>
      </c>
      <c r="H59" s="144">
        <f t="shared" si="1"/>
        <v>0.0008935469104779386</v>
      </c>
      <c r="I59" s="143">
        <v>6.048</v>
      </c>
      <c r="J59" s="141">
        <v>26.593000000000004</v>
      </c>
      <c r="K59" s="142">
        <v>0.05</v>
      </c>
      <c r="L59" s="141">
        <v>0.01</v>
      </c>
      <c r="M59" s="140">
        <f t="shared" si="9"/>
        <v>32.701</v>
      </c>
      <c r="N59" s="146">
        <f t="shared" si="10"/>
        <v>-0.3864713617320573</v>
      </c>
      <c r="O59" s="145">
        <v>9.883</v>
      </c>
      <c r="P59" s="141">
        <v>20.837000000000003</v>
      </c>
      <c r="Q59" s="142">
        <v>10.571</v>
      </c>
      <c r="R59" s="141">
        <v>13.498</v>
      </c>
      <c r="S59" s="140">
        <f t="shared" si="11"/>
        <v>54.789</v>
      </c>
      <c r="T59" s="144">
        <f t="shared" si="5"/>
        <v>0.0012349591002210928</v>
      </c>
      <c r="U59" s="143">
        <v>12.219000000000003</v>
      </c>
      <c r="V59" s="141">
        <v>50.226</v>
      </c>
      <c r="W59" s="142">
        <v>0.451</v>
      </c>
      <c r="X59" s="141">
        <v>1.135</v>
      </c>
      <c r="Y59" s="140">
        <f t="shared" si="12"/>
        <v>64.031</v>
      </c>
      <c r="Z59" s="139">
        <f t="shared" si="13"/>
        <v>-0.14433633708672367</v>
      </c>
    </row>
    <row r="60" spans="1:26" ht="18.75" customHeight="1" thickBot="1">
      <c r="A60" s="138" t="s">
        <v>56</v>
      </c>
      <c r="B60" s="375" t="s">
        <v>56</v>
      </c>
      <c r="C60" s="136">
        <v>62.32300000000001</v>
      </c>
      <c r="D60" s="132">
        <v>98.59999999999998</v>
      </c>
      <c r="E60" s="133">
        <v>96.38000000000004</v>
      </c>
      <c r="F60" s="132">
        <v>152.23100000000005</v>
      </c>
      <c r="G60" s="131">
        <f t="shared" si="8"/>
        <v>409.5340000000001</v>
      </c>
      <c r="H60" s="135">
        <f t="shared" si="1"/>
        <v>0.018239437792736495</v>
      </c>
      <c r="I60" s="134">
        <v>81.002</v>
      </c>
      <c r="J60" s="132">
        <v>138.055</v>
      </c>
      <c r="K60" s="133">
        <v>156.46400000000003</v>
      </c>
      <c r="L60" s="132">
        <v>204.9279999999999</v>
      </c>
      <c r="M60" s="131">
        <f t="shared" si="9"/>
        <v>580.449</v>
      </c>
      <c r="N60" s="137">
        <f t="shared" si="10"/>
        <v>-0.2944530871790628</v>
      </c>
      <c r="O60" s="136">
        <v>121.048</v>
      </c>
      <c r="P60" s="132">
        <v>213.96500000000003</v>
      </c>
      <c r="Q60" s="133">
        <v>242.96500000000006</v>
      </c>
      <c r="R60" s="132">
        <v>349.9330000000002</v>
      </c>
      <c r="S60" s="131">
        <f t="shared" si="11"/>
        <v>927.9110000000003</v>
      </c>
      <c r="T60" s="135">
        <f t="shared" si="5"/>
        <v>0.02091536866241864</v>
      </c>
      <c r="U60" s="134">
        <v>111.71300000000002</v>
      </c>
      <c r="V60" s="132">
        <v>240.46399999999997</v>
      </c>
      <c r="W60" s="133">
        <v>325.71399999999977</v>
      </c>
      <c r="X60" s="132">
        <v>399.0669999999998</v>
      </c>
      <c r="Y60" s="131">
        <f t="shared" si="12"/>
        <v>1076.9579999999996</v>
      </c>
      <c r="Z60" s="130">
        <f t="shared" si="13"/>
        <v>-0.13839629772005912</v>
      </c>
    </row>
    <row r="61" spans="1:2" ht="15.75" thickTop="1">
      <c r="A61" s="129" t="s">
        <v>43</v>
      </c>
      <c r="B61" s="129"/>
    </row>
    <row r="62" spans="1:2" ht="15">
      <c r="A62" s="129" t="s">
        <v>42</v>
      </c>
      <c r="B62" s="129"/>
    </row>
    <row r="63" spans="1:3" ht="15">
      <c r="A63" s="376" t="s">
        <v>122</v>
      </c>
      <c r="B63" s="377"/>
      <c r="C63" s="37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1:Z65536 N61:N65536 Z3 N3 N5:N8 Z5:Z8">
    <cfRule type="cellIs" priority="3" dxfId="100" operator="lessThan" stopIfTrue="1">
      <formula>0</formula>
    </cfRule>
  </conditionalFormatting>
  <conditionalFormatting sqref="Z9:Z60 N9:N60">
    <cfRule type="cellIs" priority="4" dxfId="100" operator="lessThan" stopIfTrue="1">
      <formula>0</formula>
    </cfRule>
    <cfRule type="cellIs" priority="5" dxfId="102" operator="greaterThanOrEqual" stopIfTrue="1">
      <formula>0</formula>
    </cfRule>
  </conditionalFormatting>
  <conditionalFormatting sqref="H6:H8">
    <cfRule type="cellIs" priority="2" dxfId="100" operator="lessThan" stopIfTrue="1">
      <formula>0</formula>
    </cfRule>
  </conditionalFormatting>
  <conditionalFormatting sqref="T6:T8">
    <cfRule type="cellIs" priority="1" dxfId="10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187</v>
      </c>
      <c r="B2" s="362"/>
      <c r="M2" s="507" t="s">
        <v>28</v>
      </c>
      <c r="N2" s="508"/>
    </row>
    <row r="3" spans="1:2" ht="25.5" thickTop="1">
      <c r="A3" s="363" t="s">
        <v>38</v>
      </c>
      <c r="B3" s="364"/>
    </row>
    <row r="9" spans="1:14" ht="26.25">
      <c r="A9" s="380" t="s">
        <v>107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454</v>
      </c>
    </row>
    <row r="12" ht="15">
      <c r="A12" s="379" t="s">
        <v>130</v>
      </c>
    </row>
    <row r="13" ht="15">
      <c r="A13" s="379" t="s">
        <v>131</v>
      </c>
    </row>
    <row r="15" ht="15">
      <c r="A15" s="379" t="s">
        <v>135</v>
      </c>
    </row>
    <row r="16" ht="15">
      <c r="A16" s="379" t="s">
        <v>136</v>
      </c>
    </row>
    <row r="17" ht="15">
      <c r="A17" s="379"/>
    </row>
    <row r="18" ht="15">
      <c r="A18" s="379" t="s">
        <v>137</v>
      </c>
    </row>
    <row r="19" ht="15">
      <c r="A19" s="379"/>
    </row>
    <row r="20" ht="15">
      <c r="A20" s="379"/>
    </row>
    <row r="21" ht="26.25">
      <c r="A21" s="380" t="s">
        <v>129</v>
      </c>
    </row>
    <row r="24" ht="22.5">
      <c r="A24" s="368" t="s">
        <v>108</v>
      </c>
    </row>
    <row r="26" ht="15.75">
      <c r="A26" s="367" t="s">
        <v>109</v>
      </c>
    </row>
    <row r="27" ht="15.75">
      <c r="A27" s="367"/>
    </row>
    <row r="28" ht="22.5">
      <c r="A28" s="368" t="s">
        <v>110</v>
      </c>
    </row>
    <row r="29" ht="15.75">
      <c r="A29" s="367" t="s">
        <v>111</v>
      </c>
    </row>
    <row r="30" ht="15.75">
      <c r="A30" s="367" t="s">
        <v>112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C1">
      <selection activeCell="U11" sqref="U11:X21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.75" thickBot="1">
      <c r="A1" s="478" t="s">
        <v>28</v>
      </c>
      <c r="B1" s="474"/>
    </row>
    <row r="2" spans="25:26" ht="18">
      <c r="Y2" s="473"/>
      <c r="Z2" s="473"/>
    </row>
    <row r="3" ht="5.25" customHeight="1" thickBot="1"/>
    <row r="4" spans="1:26" ht="24" customHeight="1" thickTop="1">
      <c r="A4" s="580" t="s">
        <v>123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2"/>
    </row>
    <row r="5" spans="1:26" ht="21" customHeight="1" thickBot="1">
      <c r="A5" s="592" t="s">
        <v>45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4"/>
    </row>
    <row r="6" spans="1:26" s="174" customFormat="1" ht="19.5" customHeight="1" thickBot="1" thickTop="1">
      <c r="A6" s="660" t="s">
        <v>118</v>
      </c>
      <c r="B6" s="660" t="s">
        <v>119</v>
      </c>
      <c r="C6" s="569" t="s">
        <v>36</v>
      </c>
      <c r="D6" s="570"/>
      <c r="E6" s="570"/>
      <c r="F6" s="570"/>
      <c r="G6" s="570"/>
      <c r="H6" s="570"/>
      <c r="I6" s="570"/>
      <c r="J6" s="570"/>
      <c r="K6" s="571"/>
      <c r="L6" s="571"/>
      <c r="M6" s="571"/>
      <c r="N6" s="572"/>
      <c r="O6" s="573" t="s">
        <v>35</v>
      </c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2"/>
    </row>
    <row r="7" spans="1:26" s="173" customFormat="1" ht="26.25" customHeight="1" thickBot="1">
      <c r="A7" s="661"/>
      <c r="B7" s="661"/>
      <c r="C7" s="669" t="s">
        <v>191</v>
      </c>
      <c r="D7" s="665"/>
      <c r="E7" s="665"/>
      <c r="F7" s="665"/>
      <c r="G7" s="666"/>
      <c r="H7" s="566" t="s">
        <v>34</v>
      </c>
      <c r="I7" s="669" t="s">
        <v>192</v>
      </c>
      <c r="J7" s="665"/>
      <c r="K7" s="665"/>
      <c r="L7" s="665"/>
      <c r="M7" s="666"/>
      <c r="N7" s="566" t="s">
        <v>33</v>
      </c>
      <c r="O7" s="664" t="s">
        <v>193</v>
      </c>
      <c r="P7" s="665"/>
      <c r="Q7" s="665"/>
      <c r="R7" s="665"/>
      <c r="S7" s="666"/>
      <c r="T7" s="566" t="s">
        <v>34</v>
      </c>
      <c r="U7" s="664" t="s">
        <v>194</v>
      </c>
      <c r="V7" s="665"/>
      <c r="W7" s="665"/>
      <c r="X7" s="665"/>
      <c r="Y7" s="666"/>
      <c r="Z7" s="566" t="s">
        <v>33</v>
      </c>
    </row>
    <row r="8" spans="1:26" s="168" customFormat="1" ht="26.25" customHeight="1">
      <c r="A8" s="662"/>
      <c r="B8" s="662"/>
      <c r="C8" s="589" t="s">
        <v>22</v>
      </c>
      <c r="D8" s="590"/>
      <c r="E8" s="587" t="s">
        <v>21</v>
      </c>
      <c r="F8" s="588"/>
      <c r="G8" s="574" t="s">
        <v>17</v>
      </c>
      <c r="H8" s="567"/>
      <c r="I8" s="589" t="s">
        <v>22</v>
      </c>
      <c r="J8" s="590"/>
      <c r="K8" s="587" t="s">
        <v>21</v>
      </c>
      <c r="L8" s="588"/>
      <c r="M8" s="574" t="s">
        <v>17</v>
      </c>
      <c r="N8" s="567"/>
      <c r="O8" s="590" t="s">
        <v>22</v>
      </c>
      <c r="P8" s="590"/>
      <c r="Q8" s="595" t="s">
        <v>21</v>
      </c>
      <c r="R8" s="590"/>
      <c r="S8" s="574" t="s">
        <v>17</v>
      </c>
      <c r="T8" s="567"/>
      <c r="U8" s="596" t="s">
        <v>22</v>
      </c>
      <c r="V8" s="588"/>
      <c r="W8" s="587" t="s">
        <v>21</v>
      </c>
      <c r="X8" s="591"/>
      <c r="Y8" s="574" t="s">
        <v>17</v>
      </c>
      <c r="Z8" s="567"/>
    </row>
    <row r="9" spans="1:26" s="168" customFormat="1" ht="31.5" thickBot="1">
      <c r="A9" s="663"/>
      <c r="B9" s="663"/>
      <c r="C9" s="171" t="s">
        <v>19</v>
      </c>
      <c r="D9" s="169" t="s">
        <v>18</v>
      </c>
      <c r="E9" s="170" t="s">
        <v>19</v>
      </c>
      <c r="F9" s="169" t="s">
        <v>18</v>
      </c>
      <c r="G9" s="575"/>
      <c r="H9" s="568"/>
      <c r="I9" s="171" t="s">
        <v>19</v>
      </c>
      <c r="J9" s="169" t="s">
        <v>18</v>
      </c>
      <c r="K9" s="170" t="s">
        <v>19</v>
      </c>
      <c r="L9" s="169" t="s">
        <v>18</v>
      </c>
      <c r="M9" s="575"/>
      <c r="N9" s="568"/>
      <c r="O9" s="172" t="s">
        <v>19</v>
      </c>
      <c r="P9" s="169" t="s">
        <v>18</v>
      </c>
      <c r="Q9" s="170" t="s">
        <v>19</v>
      </c>
      <c r="R9" s="169" t="s">
        <v>18</v>
      </c>
      <c r="S9" s="575"/>
      <c r="T9" s="568"/>
      <c r="U9" s="171" t="s">
        <v>19</v>
      </c>
      <c r="V9" s="169" t="s">
        <v>18</v>
      </c>
      <c r="W9" s="170" t="s">
        <v>19</v>
      </c>
      <c r="X9" s="169" t="s">
        <v>18</v>
      </c>
      <c r="Y9" s="575"/>
      <c r="Z9" s="568"/>
    </row>
    <row r="10" spans="1:26" s="157" customFormat="1" ht="18" customHeight="1" thickBot="1" thickTop="1">
      <c r="A10" s="167" t="s">
        <v>24</v>
      </c>
      <c r="B10" s="372"/>
      <c r="C10" s="166">
        <f>SUM(C11:C21)</f>
        <v>305853</v>
      </c>
      <c r="D10" s="160">
        <f>SUM(D11:D21)</f>
        <v>289598</v>
      </c>
      <c r="E10" s="161">
        <f>SUM(E11:E21)</f>
        <v>3120</v>
      </c>
      <c r="F10" s="160">
        <f>SUM(F11:F21)</f>
        <v>3392</v>
      </c>
      <c r="G10" s="159">
        <f aca="true" t="shared" si="0" ref="G10:G18">SUM(C10:F10)</f>
        <v>601963</v>
      </c>
      <c r="H10" s="163">
        <f aca="true" t="shared" si="1" ref="H10:H21">G10/$G$10</f>
        <v>1</v>
      </c>
      <c r="I10" s="162">
        <f>SUM(I11:I21)</f>
        <v>269769</v>
      </c>
      <c r="J10" s="160">
        <f>SUM(J11:J21)</f>
        <v>250481</v>
      </c>
      <c r="K10" s="161">
        <f>SUM(K11:K21)</f>
        <v>3500</v>
      </c>
      <c r="L10" s="160">
        <f>SUM(L11:L21)</f>
        <v>3118</v>
      </c>
      <c r="M10" s="159">
        <f aca="true" t="shared" si="2" ref="M10:M21">SUM(I10:L10)</f>
        <v>526868</v>
      </c>
      <c r="N10" s="165">
        <f aca="true" t="shared" si="3" ref="N10:N18">IF(ISERROR(G10/M10-1),"         /0",(G10/M10-1))</f>
        <v>0.1425309565204187</v>
      </c>
      <c r="O10" s="164">
        <f>SUM(O11:O21)</f>
        <v>690885</v>
      </c>
      <c r="P10" s="160">
        <f>SUM(P11:P21)</f>
        <v>665626</v>
      </c>
      <c r="Q10" s="161">
        <f>SUM(Q11:Q21)</f>
        <v>9361</v>
      </c>
      <c r="R10" s="160">
        <f>SUM(R11:R21)</f>
        <v>10152</v>
      </c>
      <c r="S10" s="159">
        <f aca="true" t="shared" si="4" ref="S10:S18">SUM(O10:R10)</f>
        <v>1376024</v>
      </c>
      <c r="T10" s="163">
        <f aca="true" t="shared" si="5" ref="T10:T21">S10/$S$10</f>
        <v>1</v>
      </c>
      <c r="U10" s="162">
        <f>SUM(U11:U21)</f>
        <v>619730</v>
      </c>
      <c r="V10" s="160">
        <f>SUM(V11:V21)</f>
        <v>577761</v>
      </c>
      <c r="W10" s="161">
        <f>SUM(W11:W21)</f>
        <v>6244</v>
      </c>
      <c r="X10" s="160">
        <f>SUM(X11:X21)</f>
        <v>5592</v>
      </c>
      <c r="Y10" s="159">
        <f aca="true" t="shared" si="6" ref="Y10:Y18">SUM(U10:X10)</f>
        <v>1209327</v>
      </c>
      <c r="Z10" s="158">
        <f>IF(ISERROR(S10/Y10-1),"         /0",(S10/Y10-1))</f>
        <v>0.13784278363089553</v>
      </c>
    </row>
    <row r="11" spans="1:26" ht="21" customHeight="1" thickTop="1">
      <c r="A11" s="156" t="s">
        <v>138</v>
      </c>
      <c r="B11" s="373" t="s">
        <v>394</v>
      </c>
      <c r="C11" s="154">
        <v>203518</v>
      </c>
      <c r="D11" s="150">
        <v>195967</v>
      </c>
      <c r="E11" s="151">
        <v>1339</v>
      </c>
      <c r="F11" s="150">
        <v>1593</v>
      </c>
      <c r="G11" s="149">
        <f t="shared" si="0"/>
        <v>402417</v>
      </c>
      <c r="H11" s="153">
        <f t="shared" si="1"/>
        <v>0.6685078651013434</v>
      </c>
      <c r="I11" s="152">
        <v>178199</v>
      </c>
      <c r="J11" s="150">
        <v>165693</v>
      </c>
      <c r="K11" s="151">
        <v>315</v>
      </c>
      <c r="L11" s="150">
        <v>320</v>
      </c>
      <c r="M11" s="149">
        <f t="shared" si="2"/>
        <v>344527</v>
      </c>
      <c r="N11" s="155">
        <f t="shared" si="3"/>
        <v>0.16802746954520265</v>
      </c>
      <c r="O11" s="154">
        <v>443687</v>
      </c>
      <c r="P11" s="150">
        <v>448956</v>
      </c>
      <c r="Q11" s="151">
        <v>4773</v>
      </c>
      <c r="R11" s="150">
        <v>5594</v>
      </c>
      <c r="S11" s="149">
        <f t="shared" si="4"/>
        <v>903010</v>
      </c>
      <c r="T11" s="153">
        <f t="shared" si="5"/>
        <v>0.6562458212938146</v>
      </c>
      <c r="U11" s="152">
        <v>402609</v>
      </c>
      <c r="V11" s="150">
        <v>389234</v>
      </c>
      <c r="W11" s="151">
        <v>1299</v>
      </c>
      <c r="X11" s="150">
        <v>1621</v>
      </c>
      <c r="Y11" s="149">
        <f t="shared" si="6"/>
        <v>794763</v>
      </c>
      <c r="Z11" s="148">
        <f aca="true" t="shared" si="7" ref="Z11:Z18">IF(ISERROR(S11/Y11-1),"         /0",IF(S11/Y11&gt;5,"  *  ",(S11/Y11-1)))</f>
        <v>0.13620035155134302</v>
      </c>
    </row>
    <row r="12" spans="1:26" ht="21" customHeight="1">
      <c r="A12" s="147" t="s">
        <v>139</v>
      </c>
      <c r="B12" s="374" t="s">
        <v>395</v>
      </c>
      <c r="C12" s="145">
        <v>32993</v>
      </c>
      <c r="D12" s="141">
        <v>30337</v>
      </c>
      <c r="E12" s="142">
        <v>590</v>
      </c>
      <c r="F12" s="141">
        <v>569</v>
      </c>
      <c r="G12" s="140">
        <f t="shared" si="0"/>
        <v>64489</v>
      </c>
      <c r="H12" s="144">
        <f t="shared" si="1"/>
        <v>0.10713116919146193</v>
      </c>
      <c r="I12" s="143">
        <v>29400</v>
      </c>
      <c r="J12" s="141">
        <v>25325</v>
      </c>
      <c r="K12" s="142">
        <v>17</v>
      </c>
      <c r="L12" s="141">
        <v>2</v>
      </c>
      <c r="M12" s="149">
        <f t="shared" si="2"/>
        <v>54744</v>
      </c>
      <c r="N12" s="146">
        <f t="shared" si="3"/>
        <v>0.17801037556627208</v>
      </c>
      <c r="O12" s="145">
        <v>82935</v>
      </c>
      <c r="P12" s="141">
        <v>76560</v>
      </c>
      <c r="Q12" s="142">
        <v>1727</v>
      </c>
      <c r="R12" s="141">
        <v>1687</v>
      </c>
      <c r="S12" s="140">
        <f t="shared" si="4"/>
        <v>162909</v>
      </c>
      <c r="T12" s="144">
        <f t="shared" si="5"/>
        <v>0.1183911036435411</v>
      </c>
      <c r="U12" s="143">
        <v>72965</v>
      </c>
      <c r="V12" s="141">
        <v>63191</v>
      </c>
      <c r="W12" s="142">
        <v>513</v>
      </c>
      <c r="X12" s="141">
        <v>441</v>
      </c>
      <c r="Y12" s="140">
        <f t="shared" si="6"/>
        <v>137110</v>
      </c>
      <c r="Z12" s="139">
        <f t="shared" si="7"/>
        <v>0.1881627890015316</v>
      </c>
    </row>
    <row r="13" spans="1:26" ht="21" customHeight="1">
      <c r="A13" s="147" t="s">
        <v>140</v>
      </c>
      <c r="B13" s="374" t="s">
        <v>396</v>
      </c>
      <c r="C13" s="145">
        <v>25295</v>
      </c>
      <c r="D13" s="141">
        <v>21247</v>
      </c>
      <c r="E13" s="142">
        <v>600</v>
      </c>
      <c r="F13" s="141">
        <v>592</v>
      </c>
      <c r="G13" s="140">
        <f t="shared" si="0"/>
        <v>47734</v>
      </c>
      <c r="H13" s="144">
        <f t="shared" si="1"/>
        <v>0.07929723255416031</v>
      </c>
      <c r="I13" s="143">
        <v>23346</v>
      </c>
      <c r="J13" s="141">
        <v>20287</v>
      </c>
      <c r="K13" s="142">
        <v>33</v>
      </c>
      <c r="L13" s="141">
        <v>6</v>
      </c>
      <c r="M13" s="149">
        <f t="shared" si="2"/>
        <v>43672</v>
      </c>
      <c r="N13" s="146">
        <f t="shared" si="3"/>
        <v>0.093011540575197</v>
      </c>
      <c r="O13" s="145">
        <v>62945</v>
      </c>
      <c r="P13" s="141">
        <v>50640</v>
      </c>
      <c r="Q13" s="142">
        <v>1453</v>
      </c>
      <c r="R13" s="141">
        <v>1469</v>
      </c>
      <c r="S13" s="140">
        <f t="shared" si="4"/>
        <v>116507</v>
      </c>
      <c r="T13" s="144">
        <f t="shared" si="5"/>
        <v>0.08466930809346349</v>
      </c>
      <c r="U13" s="143">
        <v>59412</v>
      </c>
      <c r="V13" s="141">
        <v>47587</v>
      </c>
      <c r="W13" s="142">
        <v>155</v>
      </c>
      <c r="X13" s="141">
        <v>112</v>
      </c>
      <c r="Y13" s="140">
        <f t="shared" si="6"/>
        <v>107266</v>
      </c>
      <c r="Z13" s="139">
        <f t="shared" si="7"/>
        <v>0.08615031790129213</v>
      </c>
    </row>
    <row r="14" spans="1:26" ht="21" customHeight="1">
      <c r="A14" s="147" t="s">
        <v>141</v>
      </c>
      <c r="B14" s="374" t="s">
        <v>397</v>
      </c>
      <c r="C14" s="145">
        <v>15874</v>
      </c>
      <c r="D14" s="141">
        <v>16922</v>
      </c>
      <c r="E14" s="142">
        <v>5</v>
      </c>
      <c r="F14" s="141">
        <v>13</v>
      </c>
      <c r="G14" s="140">
        <f>SUM(C14:F14)</f>
        <v>32814</v>
      </c>
      <c r="H14" s="144">
        <f t="shared" si="1"/>
        <v>0.05451165603201526</v>
      </c>
      <c r="I14" s="143">
        <v>12673</v>
      </c>
      <c r="J14" s="141">
        <v>14099</v>
      </c>
      <c r="K14" s="142">
        <v>1413</v>
      </c>
      <c r="L14" s="141">
        <v>1152</v>
      </c>
      <c r="M14" s="149">
        <f>SUM(I14:L14)</f>
        <v>29337</v>
      </c>
      <c r="N14" s="146">
        <f>IF(ISERROR(G14/M14-1),"         /0",(G14/M14-1))</f>
        <v>0.118519275999591</v>
      </c>
      <c r="O14" s="145">
        <v>34712</v>
      </c>
      <c r="P14" s="141">
        <v>33426</v>
      </c>
      <c r="Q14" s="142">
        <v>68</v>
      </c>
      <c r="R14" s="141">
        <v>34</v>
      </c>
      <c r="S14" s="140">
        <f>SUM(O14:R14)</f>
        <v>68240</v>
      </c>
      <c r="T14" s="144">
        <f t="shared" si="5"/>
        <v>0.04959215827630913</v>
      </c>
      <c r="U14" s="143">
        <v>26197</v>
      </c>
      <c r="V14" s="141">
        <v>26498</v>
      </c>
      <c r="W14" s="142">
        <v>1522</v>
      </c>
      <c r="X14" s="141">
        <v>1162</v>
      </c>
      <c r="Y14" s="140">
        <f>SUM(U14:X14)</f>
        <v>55379</v>
      </c>
      <c r="Z14" s="139">
        <f>IF(ISERROR(S14/Y14-1),"         /0",IF(S14/Y14&gt;5,"  *  ",(S14/Y14-1)))</f>
        <v>0.23223604615467952</v>
      </c>
    </row>
    <row r="15" spans="1:26" ht="21" customHeight="1">
      <c r="A15" s="147" t="s">
        <v>142</v>
      </c>
      <c r="B15" s="374" t="s">
        <v>398</v>
      </c>
      <c r="C15" s="145">
        <v>10410</v>
      </c>
      <c r="D15" s="141">
        <v>9592</v>
      </c>
      <c r="E15" s="142">
        <v>31</v>
      </c>
      <c r="F15" s="141">
        <v>32</v>
      </c>
      <c r="G15" s="140">
        <f t="shared" si="0"/>
        <v>20065</v>
      </c>
      <c r="H15" s="144">
        <f t="shared" si="1"/>
        <v>0.03333261346627617</v>
      </c>
      <c r="I15" s="143">
        <v>8802</v>
      </c>
      <c r="J15" s="141">
        <v>9407</v>
      </c>
      <c r="K15" s="142">
        <v>135</v>
      </c>
      <c r="L15" s="141">
        <v>124</v>
      </c>
      <c r="M15" s="149">
        <f t="shared" si="2"/>
        <v>18468</v>
      </c>
      <c r="N15" s="146">
        <f t="shared" si="3"/>
        <v>0.08647390080138617</v>
      </c>
      <c r="O15" s="145">
        <v>22192</v>
      </c>
      <c r="P15" s="141">
        <v>20410</v>
      </c>
      <c r="Q15" s="142">
        <v>35</v>
      </c>
      <c r="R15" s="141">
        <v>36</v>
      </c>
      <c r="S15" s="140">
        <f t="shared" si="4"/>
        <v>42673</v>
      </c>
      <c r="T15" s="144">
        <f t="shared" si="5"/>
        <v>0.031011813747434638</v>
      </c>
      <c r="U15" s="143">
        <v>19995</v>
      </c>
      <c r="V15" s="141">
        <v>18868</v>
      </c>
      <c r="W15" s="142">
        <v>137</v>
      </c>
      <c r="X15" s="141">
        <v>135</v>
      </c>
      <c r="Y15" s="140">
        <f t="shared" si="6"/>
        <v>39135</v>
      </c>
      <c r="Z15" s="139">
        <f t="shared" si="7"/>
        <v>0.09040500830458664</v>
      </c>
    </row>
    <row r="16" spans="1:26" ht="21" customHeight="1">
      <c r="A16" s="147" t="s">
        <v>145</v>
      </c>
      <c r="B16" s="374" t="s">
        <v>402</v>
      </c>
      <c r="C16" s="145">
        <v>6083</v>
      </c>
      <c r="D16" s="141">
        <v>4845</v>
      </c>
      <c r="E16" s="142">
        <v>1</v>
      </c>
      <c r="F16" s="141">
        <v>2</v>
      </c>
      <c r="G16" s="140">
        <f>SUM(C16:F16)</f>
        <v>10931</v>
      </c>
      <c r="H16" s="144">
        <f t="shared" si="1"/>
        <v>0.018158923388979058</v>
      </c>
      <c r="I16" s="143">
        <v>5393</v>
      </c>
      <c r="J16" s="141">
        <v>4471</v>
      </c>
      <c r="K16" s="142">
        <v>14</v>
      </c>
      <c r="L16" s="141"/>
      <c r="M16" s="140">
        <f t="shared" si="2"/>
        <v>9878</v>
      </c>
      <c r="N16" s="146">
        <f>IF(ISERROR(G16/M16-1),"         /0",(G16/M16-1))</f>
        <v>0.10660052642235263</v>
      </c>
      <c r="O16" s="145">
        <v>15704</v>
      </c>
      <c r="P16" s="141">
        <v>11318</v>
      </c>
      <c r="Q16" s="142">
        <v>4</v>
      </c>
      <c r="R16" s="141">
        <v>2</v>
      </c>
      <c r="S16" s="140">
        <f>SUM(O16:R16)</f>
        <v>27028</v>
      </c>
      <c r="T16" s="144">
        <f t="shared" si="5"/>
        <v>0.01964209926571048</v>
      </c>
      <c r="U16" s="143">
        <v>11427</v>
      </c>
      <c r="V16" s="141">
        <v>9246</v>
      </c>
      <c r="W16" s="142">
        <v>120</v>
      </c>
      <c r="X16" s="141">
        <v>9</v>
      </c>
      <c r="Y16" s="140">
        <f>SUM(U16:X16)</f>
        <v>20802</v>
      </c>
      <c r="Z16" s="139">
        <f>IF(ISERROR(S16/Y16-1),"         /0",IF(S16/Y16&gt;5,"  *  ",(S16/Y16-1)))</f>
        <v>0.29929814440919134</v>
      </c>
    </row>
    <row r="17" spans="1:26" ht="21" customHeight="1">
      <c r="A17" s="147" t="s">
        <v>144</v>
      </c>
      <c r="B17" s="374" t="s">
        <v>400</v>
      </c>
      <c r="C17" s="145">
        <v>3210</v>
      </c>
      <c r="D17" s="141">
        <v>3334</v>
      </c>
      <c r="E17" s="142">
        <v>529</v>
      </c>
      <c r="F17" s="141">
        <v>575</v>
      </c>
      <c r="G17" s="140">
        <f t="shared" si="0"/>
        <v>7648</v>
      </c>
      <c r="H17" s="144">
        <f t="shared" si="1"/>
        <v>0.012705099815104915</v>
      </c>
      <c r="I17" s="143">
        <v>4088</v>
      </c>
      <c r="J17" s="141">
        <v>3983</v>
      </c>
      <c r="K17" s="142">
        <v>1541</v>
      </c>
      <c r="L17" s="141">
        <v>1482</v>
      </c>
      <c r="M17" s="140">
        <f t="shared" si="2"/>
        <v>11094</v>
      </c>
      <c r="N17" s="146">
        <f t="shared" si="3"/>
        <v>-0.31061835226248424</v>
      </c>
      <c r="O17" s="145">
        <v>6162</v>
      </c>
      <c r="P17" s="141">
        <v>5825</v>
      </c>
      <c r="Q17" s="142">
        <v>1250</v>
      </c>
      <c r="R17" s="141">
        <v>1298</v>
      </c>
      <c r="S17" s="140">
        <f t="shared" si="4"/>
        <v>14535</v>
      </c>
      <c r="T17" s="144">
        <f t="shared" si="5"/>
        <v>0.010563042505072586</v>
      </c>
      <c r="U17" s="143">
        <v>6916</v>
      </c>
      <c r="V17" s="141">
        <v>6405</v>
      </c>
      <c r="W17" s="142">
        <v>2355</v>
      </c>
      <c r="X17" s="141">
        <v>2000</v>
      </c>
      <c r="Y17" s="140">
        <f t="shared" si="6"/>
        <v>17676</v>
      </c>
      <c r="Z17" s="139">
        <f t="shared" si="7"/>
        <v>-0.17769857433808556</v>
      </c>
    </row>
    <row r="18" spans="1:26" ht="21" customHeight="1">
      <c r="A18" s="147" t="s">
        <v>143</v>
      </c>
      <c r="B18" s="374" t="s">
        <v>399</v>
      </c>
      <c r="C18" s="145">
        <v>2550</v>
      </c>
      <c r="D18" s="141">
        <v>2324</v>
      </c>
      <c r="E18" s="142">
        <v>0</v>
      </c>
      <c r="F18" s="141">
        <v>0</v>
      </c>
      <c r="G18" s="140">
        <f t="shared" si="0"/>
        <v>4874</v>
      </c>
      <c r="H18" s="144">
        <f t="shared" si="1"/>
        <v>0.008096843161456767</v>
      </c>
      <c r="I18" s="143">
        <v>2266</v>
      </c>
      <c r="J18" s="141">
        <v>1991</v>
      </c>
      <c r="K18" s="142"/>
      <c r="L18" s="141"/>
      <c r="M18" s="140">
        <f t="shared" si="2"/>
        <v>4257</v>
      </c>
      <c r="N18" s="146">
        <f t="shared" si="3"/>
        <v>0.14493774958891237</v>
      </c>
      <c r="O18" s="145">
        <v>7211</v>
      </c>
      <c r="P18" s="141">
        <v>6290</v>
      </c>
      <c r="Q18" s="142"/>
      <c r="R18" s="141">
        <v>2</v>
      </c>
      <c r="S18" s="140">
        <f t="shared" si="4"/>
        <v>13503</v>
      </c>
      <c r="T18" s="144">
        <f t="shared" si="5"/>
        <v>0.009813055586239775</v>
      </c>
      <c r="U18" s="143">
        <v>6120</v>
      </c>
      <c r="V18" s="141">
        <v>5173</v>
      </c>
      <c r="W18" s="142"/>
      <c r="X18" s="141">
        <v>14</v>
      </c>
      <c r="Y18" s="140">
        <f t="shared" si="6"/>
        <v>11307</v>
      </c>
      <c r="Z18" s="139">
        <f t="shared" si="7"/>
        <v>0.1942159724064738</v>
      </c>
    </row>
    <row r="19" spans="1:26" ht="21" customHeight="1">
      <c r="A19" s="147" t="s">
        <v>147</v>
      </c>
      <c r="B19" s="374" t="s">
        <v>409</v>
      </c>
      <c r="C19" s="145">
        <v>2535</v>
      </c>
      <c r="D19" s="141">
        <v>1981</v>
      </c>
      <c r="E19" s="142">
        <v>7</v>
      </c>
      <c r="F19" s="141">
        <v>0</v>
      </c>
      <c r="G19" s="140">
        <f>SUM(C19:F19)</f>
        <v>4523</v>
      </c>
      <c r="H19" s="144">
        <f t="shared" si="1"/>
        <v>0.007513750845151612</v>
      </c>
      <c r="I19" s="143">
        <v>2005</v>
      </c>
      <c r="J19" s="141">
        <v>1723</v>
      </c>
      <c r="K19" s="142"/>
      <c r="L19" s="141"/>
      <c r="M19" s="149">
        <f t="shared" si="2"/>
        <v>3728</v>
      </c>
      <c r="N19" s="146">
        <f>IF(ISERROR(G19/M19-1),"         /0",(G19/M19-1))</f>
        <v>0.21325107296137347</v>
      </c>
      <c r="O19" s="145">
        <v>6000</v>
      </c>
      <c r="P19" s="141">
        <v>4415</v>
      </c>
      <c r="Q19" s="142">
        <v>7</v>
      </c>
      <c r="R19" s="141"/>
      <c r="S19" s="140">
        <f>SUM(O19:R19)</f>
        <v>10422</v>
      </c>
      <c r="T19" s="144">
        <f t="shared" si="5"/>
        <v>0.007573995802398795</v>
      </c>
      <c r="U19" s="143">
        <v>4637</v>
      </c>
      <c r="V19" s="141">
        <v>3703</v>
      </c>
      <c r="W19" s="142"/>
      <c r="X19" s="141">
        <v>11</v>
      </c>
      <c r="Y19" s="140">
        <f>SUM(U19:X19)</f>
        <v>8351</v>
      </c>
      <c r="Z19" s="139">
        <f>IF(ISERROR(S19/Y19-1),"         /0",IF(S19/Y19&gt;5,"  *  ",(S19/Y19-1)))</f>
        <v>0.24799425218536708</v>
      </c>
    </row>
    <row r="20" spans="1:26" ht="21" customHeight="1">
      <c r="A20" s="147" t="s">
        <v>146</v>
      </c>
      <c r="B20" s="374" t="s">
        <v>404</v>
      </c>
      <c r="C20" s="145">
        <v>792</v>
      </c>
      <c r="D20" s="141">
        <v>851</v>
      </c>
      <c r="E20" s="142">
        <v>0</v>
      </c>
      <c r="F20" s="141">
        <v>0</v>
      </c>
      <c r="G20" s="140">
        <f>SUM(C20:F20)</f>
        <v>1643</v>
      </c>
      <c r="H20" s="144">
        <f t="shared" si="1"/>
        <v>0.0027294036344426486</v>
      </c>
      <c r="I20" s="143">
        <v>1167</v>
      </c>
      <c r="J20" s="141">
        <v>1309</v>
      </c>
      <c r="K20" s="142"/>
      <c r="L20" s="141"/>
      <c r="M20" s="149">
        <f t="shared" si="2"/>
        <v>2476</v>
      </c>
      <c r="N20" s="146">
        <f>IF(ISERROR(G20/M20-1),"         /0",(G20/M20-1))</f>
        <v>-0.3364297253634895</v>
      </c>
      <c r="O20" s="145">
        <v>2779</v>
      </c>
      <c r="P20" s="141">
        <v>2460</v>
      </c>
      <c r="Q20" s="142"/>
      <c r="R20" s="141"/>
      <c r="S20" s="140">
        <f>SUM(O20:R20)</f>
        <v>5239</v>
      </c>
      <c r="T20" s="144">
        <f t="shared" si="5"/>
        <v>0.003807346383493311</v>
      </c>
      <c r="U20" s="143">
        <v>3357</v>
      </c>
      <c r="V20" s="141">
        <v>3182</v>
      </c>
      <c r="W20" s="142">
        <v>1</v>
      </c>
      <c r="X20" s="141">
        <v>6</v>
      </c>
      <c r="Y20" s="140">
        <f>SUM(U20:X20)</f>
        <v>6546</v>
      </c>
      <c r="Z20" s="139">
        <f>IF(ISERROR(S20/Y20-1),"         /0",IF(S20/Y20&gt;5,"  *  ",(S20/Y20-1)))</f>
        <v>-0.1996639168958142</v>
      </c>
    </row>
    <row r="21" spans="1:26" ht="21" customHeight="1" thickBot="1">
      <c r="A21" s="138" t="s">
        <v>56</v>
      </c>
      <c r="B21" s="375"/>
      <c r="C21" s="136">
        <v>2593</v>
      </c>
      <c r="D21" s="132">
        <v>2198</v>
      </c>
      <c r="E21" s="133">
        <v>18</v>
      </c>
      <c r="F21" s="132">
        <v>16</v>
      </c>
      <c r="G21" s="131">
        <f>SUM(C21:F21)</f>
        <v>4825</v>
      </c>
      <c r="H21" s="135">
        <f t="shared" si="1"/>
        <v>0.0080154428096079</v>
      </c>
      <c r="I21" s="134">
        <v>2430</v>
      </c>
      <c r="J21" s="132">
        <v>2193</v>
      </c>
      <c r="K21" s="133">
        <v>32</v>
      </c>
      <c r="L21" s="132">
        <v>32</v>
      </c>
      <c r="M21" s="443">
        <f t="shared" si="2"/>
        <v>4687</v>
      </c>
      <c r="N21" s="137">
        <f>IF(ISERROR(G21/M21-1),"         /0",(G21/M21-1))</f>
        <v>0.029443140601664197</v>
      </c>
      <c r="O21" s="136">
        <v>6558</v>
      </c>
      <c r="P21" s="132">
        <v>5326</v>
      </c>
      <c r="Q21" s="133">
        <v>44</v>
      </c>
      <c r="R21" s="132">
        <v>30</v>
      </c>
      <c r="S21" s="131">
        <f>SUM(O21:R21)</f>
        <v>11958</v>
      </c>
      <c r="T21" s="135">
        <f t="shared" si="5"/>
        <v>0.00869025540252205</v>
      </c>
      <c r="U21" s="134">
        <v>6095</v>
      </c>
      <c r="V21" s="132">
        <v>4674</v>
      </c>
      <c r="W21" s="133">
        <v>142</v>
      </c>
      <c r="X21" s="132">
        <v>81</v>
      </c>
      <c r="Y21" s="131">
        <f>SUM(U21:X21)</f>
        <v>10992</v>
      </c>
      <c r="Z21" s="130">
        <f>IF(ISERROR(S21/Y21-1),"         /0",IF(S21/Y21&gt;5,"  *  ",(S21/Y21-1)))</f>
        <v>0.08788209606986896</v>
      </c>
    </row>
    <row r="22" spans="1:2" ht="15.75" thickTop="1">
      <c r="A22" s="129" t="s">
        <v>43</v>
      </c>
      <c r="B22" s="129"/>
    </row>
    <row r="23" spans="1:2" ht="15">
      <c r="A23" s="129" t="s">
        <v>42</v>
      </c>
      <c r="B23" s="129"/>
    </row>
    <row r="24" spans="1:3" ht="15">
      <c r="A24" s="376" t="s">
        <v>120</v>
      </c>
      <c r="B24" s="377"/>
      <c r="C24" s="377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100" operator="lessThan" stopIfTrue="1">
      <formula>0</formula>
    </cfRule>
  </conditionalFormatting>
  <conditionalFormatting sqref="N10:N21 Z10:Z21">
    <cfRule type="cellIs" priority="10" dxfId="100" operator="lessThan" stopIfTrue="1">
      <formula>0</formula>
    </cfRule>
    <cfRule type="cellIs" priority="11" dxfId="102" operator="greaterThanOrEqual" stopIfTrue="1">
      <formula>0</formula>
    </cfRule>
  </conditionalFormatting>
  <conditionalFormatting sqref="N8:N9 Z8:Z9">
    <cfRule type="cellIs" priority="6" dxfId="100" operator="lessThan" stopIfTrue="1">
      <formula>0</formula>
    </cfRule>
  </conditionalFormatting>
  <conditionalFormatting sqref="H8:H9">
    <cfRule type="cellIs" priority="5" dxfId="100" operator="lessThan" stopIfTrue="1">
      <formula>0</formula>
    </cfRule>
  </conditionalFormatting>
  <conditionalFormatting sqref="T8:T9">
    <cfRule type="cellIs" priority="4" dxfId="100" operator="lessThan" stopIfTrue="1">
      <formula>0</formula>
    </cfRule>
  </conditionalFormatting>
  <conditionalFormatting sqref="N7 Z7">
    <cfRule type="cellIs" priority="3" dxfId="100" operator="lessThan" stopIfTrue="1">
      <formula>0</formula>
    </cfRule>
  </conditionalFormatting>
  <conditionalFormatting sqref="H7">
    <cfRule type="cellIs" priority="2" dxfId="100" operator="lessThan" stopIfTrue="1">
      <formula>0</formula>
    </cfRule>
  </conditionalFormatting>
  <conditionalFormatting sqref="T7">
    <cfRule type="cellIs" priority="1" dxfId="100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8" t="s">
        <v>28</v>
      </c>
      <c r="Z1" s="579"/>
    </row>
    <row r="2" ht="5.25" customHeight="1" thickBot="1"/>
    <row r="3" spans="1:26" ht="24" customHeight="1" thickTop="1">
      <c r="A3" s="580" t="s">
        <v>124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2"/>
    </row>
    <row r="4" spans="1:26" ht="21" customHeight="1" thickBot="1">
      <c r="A4" s="592" t="s">
        <v>45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4"/>
    </row>
    <row r="5" spans="1:26" s="174" customFormat="1" ht="19.5" customHeight="1" thickBot="1" thickTop="1">
      <c r="A5" s="660" t="s">
        <v>118</v>
      </c>
      <c r="B5" s="660" t="s">
        <v>119</v>
      </c>
      <c r="C5" s="677" t="s">
        <v>36</v>
      </c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9"/>
      <c r="O5" s="680" t="s">
        <v>35</v>
      </c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9"/>
    </row>
    <row r="6" spans="1:26" s="173" customFormat="1" ht="26.25" customHeight="1" thickBot="1">
      <c r="A6" s="661"/>
      <c r="B6" s="661"/>
      <c r="C6" s="669" t="s">
        <v>191</v>
      </c>
      <c r="D6" s="665"/>
      <c r="E6" s="665"/>
      <c r="F6" s="665"/>
      <c r="G6" s="666"/>
      <c r="H6" s="672" t="s">
        <v>34</v>
      </c>
      <c r="I6" s="669" t="s">
        <v>192</v>
      </c>
      <c r="J6" s="665"/>
      <c r="K6" s="665"/>
      <c r="L6" s="665"/>
      <c r="M6" s="666"/>
      <c r="N6" s="672" t="s">
        <v>33</v>
      </c>
      <c r="O6" s="664" t="s">
        <v>193</v>
      </c>
      <c r="P6" s="665"/>
      <c r="Q6" s="665"/>
      <c r="R6" s="665"/>
      <c r="S6" s="666"/>
      <c r="T6" s="672" t="s">
        <v>34</v>
      </c>
      <c r="U6" s="664" t="s">
        <v>194</v>
      </c>
      <c r="V6" s="665"/>
      <c r="W6" s="665"/>
      <c r="X6" s="665"/>
      <c r="Y6" s="666"/>
      <c r="Z6" s="672" t="s">
        <v>33</v>
      </c>
    </row>
    <row r="7" spans="1:26" s="168" customFormat="1" ht="26.25" customHeight="1">
      <c r="A7" s="662"/>
      <c r="B7" s="662"/>
      <c r="C7" s="596" t="s">
        <v>22</v>
      </c>
      <c r="D7" s="591"/>
      <c r="E7" s="587" t="s">
        <v>21</v>
      </c>
      <c r="F7" s="591"/>
      <c r="G7" s="574" t="s">
        <v>17</v>
      </c>
      <c r="H7" s="567"/>
      <c r="I7" s="671" t="s">
        <v>22</v>
      </c>
      <c r="J7" s="591"/>
      <c r="K7" s="587" t="s">
        <v>21</v>
      </c>
      <c r="L7" s="591"/>
      <c r="M7" s="574" t="s">
        <v>17</v>
      </c>
      <c r="N7" s="567"/>
      <c r="O7" s="671" t="s">
        <v>22</v>
      </c>
      <c r="P7" s="591"/>
      <c r="Q7" s="587" t="s">
        <v>21</v>
      </c>
      <c r="R7" s="591"/>
      <c r="S7" s="574" t="s">
        <v>17</v>
      </c>
      <c r="T7" s="567"/>
      <c r="U7" s="671" t="s">
        <v>22</v>
      </c>
      <c r="V7" s="591"/>
      <c r="W7" s="587" t="s">
        <v>21</v>
      </c>
      <c r="X7" s="591"/>
      <c r="Y7" s="574" t="s">
        <v>17</v>
      </c>
      <c r="Z7" s="567"/>
    </row>
    <row r="8" spans="1:26" s="168" customFormat="1" ht="19.5" customHeight="1" thickBot="1">
      <c r="A8" s="663"/>
      <c r="B8" s="663"/>
      <c r="C8" s="171" t="s">
        <v>31</v>
      </c>
      <c r="D8" s="169" t="s">
        <v>30</v>
      </c>
      <c r="E8" s="170" t="s">
        <v>31</v>
      </c>
      <c r="F8" s="378" t="s">
        <v>30</v>
      </c>
      <c r="G8" s="670"/>
      <c r="H8" s="673"/>
      <c r="I8" s="171" t="s">
        <v>31</v>
      </c>
      <c r="J8" s="169" t="s">
        <v>30</v>
      </c>
      <c r="K8" s="170" t="s">
        <v>31</v>
      </c>
      <c r="L8" s="378" t="s">
        <v>30</v>
      </c>
      <c r="M8" s="670"/>
      <c r="N8" s="673"/>
      <c r="O8" s="171" t="s">
        <v>31</v>
      </c>
      <c r="P8" s="169" t="s">
        <v>30</v>
      </c>
      <c r="Q8" s="170" t="s">
        <v>31</v>
      </c>
      <c r="R8" s="378" t="s">
        <v>30</v>
      </c>
      <c r="S8" s="670"/>
      <c r="T8" s="673"/>
      <c r="U8" s="171" t="s">
        <v>31</v>
      </c>
      <c r="V8" s="169" t="s">
        <v>30</v>
      </c>
      <c r="W8" s="170" t="s">
        <v>31</v>
      </c>
      <c r="X8" s="378" t="s">
        <v>30</v>
      </c>
      <c r="Y8" s="670"/>
      <c r="Z8" s="673"/>
    </row>
    <row r="9" spans="1:26" s="157" customFormat="1" ht="18" customHeight="1" thickBot="1" thickTop="1">
      <c r="A9" s="167" t="s">
        <v>24</v>
      </c>
      <c r="B9" s="372"/>
      <c r="C9" s="166">
        <f>SUM(C10:C14)</f>
        <v>28441.96900000001</v>
      </c>
      <c r="D9" s="160">
        <f>SUM(D10:D14)</f>
        <v>15849.470999999994</v>
      </c>
      <c r="E9" s="161">
        <f>SUM(E10:E14)</f>
        <v>3371.753</v>
      </c>
      <c r="F9" s="160">
        <f>SUM(F10:F14)</f>
        <v>2178.4819999999995</v>
      </c>
      <c r="G9" s="159">
        <f aca="true" t="shared" si="0" ref="G9:G14">SUM(C9:F9)</f>
        <v>49841.674999999996</v>
      </c>
      <c r="H9" s="163">
        <f aca="true" t="shared" si="1" ref="H9:H14">G9/$G$9</f>
        <v>1</v>
      </c>
      <c r="I9" s="162">
        <f>SUM(I10:I14)</f>
        <v>26289.170000000002</v>
      </c>
      <c r="J9" s="160">
        <f>SUM(J10:J14)</f>
        <v>15899.264000000003</v>
      </c>
      <c r="K9" s="161">
        <f>SUM(K10:K14)</f>
        <v>2191.6979999999994</v>
      </c>
      <c r="L9" s="160">
        <f>SUM(L10:L14)</f>
        <v>1736.9070000000002</v>
      </c>
      <c r="M9" s="159">
        <f aca="true" t="shared" si="2" ref="M9:M14">SUM(I9:L9)</f>
        <v>46117.039000000004</v>
      </c>
      <c r="N9" s="165">
        <f aca="true" t="shared" si="3" ref="N9:N14">IF(ISERROR(G9/M9-1),"         /0",(G9/M9-1))</f>
        <v>0.08076485569682812</v>
      </c>
      <c r="O9" s="164">
        <f>SUM(O10:O14)</f>
        <v>55929.96</v>
      </c>
      <c r="P9" s="160">
        <f>SUM(P10:P14)</f>
        <v>31057.798000000006</v>
      </c>
      <c r="Q9" s="161">
        <f>SUM(Q10:Q14)</f>
        <v>7281.296</v>
      </c>
      <c r="R9" s="160">
        <f>SUM(R10:R14)</f>
        <v>4039.8130000000006</v>
      </c>
      <c r="S9" s="159">
        <f aca="true" t="shared" si="4" ref="S9:S14">SUM(O9:R9)</f>
        <v>98308.867</v>
      </c>
      <c r="T9" s="163">
        <f aca="true" t="shared" si="5" ref="T9:T14">S9/$S$9</f>
        <v>1</v>
      </c>
      <c r="U9" s="162">
        <f>SUM(U10:U14)</f>
        <v>51685.38900000002</v>
      </c>
      <c r="V9" s="160">
        <f>SUM(V10:V14)</f>
        <v>30088.896</v>
      </c>
      <c r="W9" s="161">
        <f>SUM(W10:W14)</f>
        <v>4450.656</v>
      </c>
      <c r="X9" s="160">
        <f>SUM(X10:X14)</f>
        <v>2282.245</v>
      </c>
      <c r="Y9" s="159">
        <f aca="true" t="shared" si="6" ref="Y9:Y14">SUM(U9:X9)</f>
        <v>88507.18600000002</v>
      </c>
      <c r="Z9" s="158">
        <f>IF(ISERROR(S9/Y9-1),"         /0",(S9/Y9-1))</f>
        <v>0.11074446542679572</v>
      </c>
    </row>
    <row r="10" spans="1:26" ht="21.75" customHeight="1" thickTop="1">
      <c r="A10" s="156" t="s">
        <v>138</v>
      </c>
      <c r="B10" s="373" t="s">
        <v>394</v>
      </c>
      <c r="C10" s="154">
        <v>24077.059000000005</v>
      </c>
      <c r="D10" s="150">
        <v>13616.963999999994</v>
      </c>
      <c r="E10" s="151">
        <v>2928.69</v>
      </c>
      <c r="F10" s="150">
        <v>2005.3429999999994</v>
      </c>
      <c r="G10" s="149">
        <f t="shared" si="0"/>
        <v>42628.056000000004</v>
      </c>
      <c r="H10" s="153">
        <f t="shared" si="1"/>
        <v>0.8552693303345044</v>
      </c>
      <c r="I10" s="152">
        <v>22152.463000000003</v>
      </c>
      <c r="J10" s="150">
        <v>13286.537000000002</v>
      </c>
      <c r="K10" s="151">
        <v>1632.4219999999998</v>
      </c>
      <c r="L10" s="150">
        <v>1442.783</v>
      </c>
      <c r="M10" s="149">
        <f t="shared" si="2"/>
        <v>38514.20500000001</v>
      </c>
      <c r="N10" s="155">
        <f t="shared" si="3"/>
        <v>0.10681386257356196</v>
      </c>
      <c r="O10" s="154">
        <v>46501.691</v>
      </c>
      <c r="P10" s="150">
        <v>26684.234000000004</v>
      </c>
      <c r="Q10" s="151">
        <v>6030.526</v>
      </c>
      <c r="R10" s="150">
        <v>3696.6590000000006</v>
      </c>
      <c r="S10" s="149">
        <f t="shared" si="4"/>
        <v>82913.11</v>
      </c>
      <c r="T10" s="153">
        <f t="shared" si="5"/>
        <v>0.8433940144992211</v>
      </c>
      <c r="U10" s="152">
        <v>42929.978000000025</v>
      </c>
      <c r="V10" s="150">
        <v>25013.417999999998</v>
      </c>
      <c r="W10" s="151">
        <v>2992.819</v>
      </c>
      <c r="X10" s="150">
        <v>1744.449</v>
      </c>
      <c r="Y10" s="149">
        <f t="shared" si="6"/>
        <v>72680.66400000002</v>
      </c>
      <c r="Z10" s="148">
        <f>IF(ISERROR(S10/Y10-1),"         /0",IF(S10/Y10&gt;5,"  *  ",(S10/Y10-1)))</f>
        <v>0.14078635825341368</v>
      </c>
    </row>
    <row r="11" spans="1:26" ht="21.75" customHeight="1">
      <c r="A11" s="156" t="s">
        <v>139</v>
      </c>
      <c r="B11" s="373" t="s">
        <v>395</v>
      </c>
      <c r="C11" s="154">
        <v>4065.98</v>
      </c>
      <c r="D11" s="150">
        <v>1227.276</v>
      </c>
      <c r="E11" s="151">
        <v>403.444</v>
      </c>
      <c r="F11" s="150">
        <v>168.123</v>
      </c>
      <c r="G11" s="149">
        <f>SUM(C11:F11)</f>
        <v>5864.823</v>
      </c>
      <c r="H11" s="153">
        <f>G11/$G$9</f>
        <v>0.11766905907556278</v>
      </c>
      <c r="I11" s="152">
        <v>3888.0669999999996</v>
      </c>
      <c r="J11" s="150">
        <v>1416.1570000000002</v>
      </c>
      <c r="K11" s="151">
        <v>550.71</v>
      </c>
      <c r="L11" s="150">
        <v>230.987</v>
      </c>
      <c r="M11" s="149">
        <f>SUM(I11:L11)</f>
        <v>6085.921</v>
      </c>
      <c r="N11" s="155">
        <f t="shared" si="3"/>
        <v>-0.03632942327052879</v>
      </c>
      <c r="O11" s="154">
        <v>8966.866000000002</v>
      </c>
      <c r="P11" s="150">
        <v>2404.263</v>
      </c>
      <c r="Q11" s="151">
        <v>1142.904</v>
      </c>
      <c r="R11" s="150">
        <v>330.03799999999995</v>
      </c>
      <c r="S11" s="149">
        <f>SUM(O11:R11)</f>
        <v>12844.071000000002</v>
      </c>
      <c r="T11" s="153">
        <f>S11/$S$9</f>
        <v>0.1306501782794425</v>
      </c>
      <c r="U11" s="152">
        <v>8223.218999999997</v>
      </c>
      <c r="V11" s="150">
        <v>2707.0460000000003</v>
      </c>
      <c r="W11" s="151">
        <v>1405.4360000000001</v>
      </c>
      <c r="X11" s="150">
        <v>450.929</v>
      </c>
      <c r="Y11" s="149">
        <f>SUM(U11:X11)</f>
        <v>12786.629999999997</v>
      </c>
      <c r="Z11" s="148">
        <f>IF(ISERROR(S11/Y11-1),"         /0",IF(S11/Y11&gt;5,"  *  ",(S11/Y11-1)))</f>
        <v>0.004492270441860402</v>
      </c>
    </row>
    <row r="12" spans="1:26" ht="21.75" customHeight="1">
      <c r="A12" s="147" t="s">
        <v>140</v>
      </c>
      <c r="B12" s="374" t="s">
        <v>396</v>
      </c>
      <c r="C12" s="145">
        <v>174.595</v>
      </c>
      <c r="D12" s="141">
        <v>576.434</v>
      </c>
      <c r="E12" s="142">
        <v>0</v>
      </c>
      <c r="F12" s="141">
        <v>0</v>
      </c>
      <c r="G12" s="140">
        <f>SUM(C12:F12)</f>
        <v>751.029</v>
      </c>
      <c r="H12" s="144">
        <f>G12/$G$9</f>
        <v>0.015068293752166236</v>
      </c>
      <c r="I12" s="143">
        <v>190.80000000000004</v>
      </c>
      <c r="J12" s="141">
        <v>631.5600000000001</v>
      </c>
      <c r="K12" s="142">
        <v>0</v>
      </c>
      <c r="L12" s="141">
        <v>50.477</v>
      </c>
      <c r="M12" s="140">
        <f>SUM(I12:L12)</f>
        <v>872.8370000000001</v>
      </c>
      <c r="N12" s="146">
        <f t="shared" si="3"/>
        <v>-0.13955412064337336</v>
      </c>
      <c r="O12" s="145">
        <v>277.01800000000003</v>
      </c>
      <c r="P12" s="141">
        <v>1092.8840000000002</v>
      </c>
      <c r="Q12" s="142">
        <v>0</v>
      </c>
      <c r="R12" s="141">
        <v>0</v>
      </c>
      <c r="S12" s="140">
        <f>SUM(O12:R12)</f>
        <v>1369.9020000000003</v>
      </c>
      <c r="T12" s="144">
        <f>S12/$S$9</f>
        <v>0.013934673868227982</v>
      </c>
      <c r="U12" s="143">
        <v>344.268</v>
      </c>
      <c r="V12" s="141">
        <v>1225.927</v>
      </c>
      <c r="W12" s="142">
        <v>0</v>
      </c>
      <c r="X12" s="141">
        <v>50.477</v>
      </c>
      <c r="Y12" s="140">
        <f>SUM(U12:X12)</f>
        <v>1620.672</v>
      </c>
      <c r="Z12" s="139">
        <f>IF(ISERROR(S12/Y12-1),"         /0",IF(S12/Y12&gt;5,"  *  ",(S12/Y12-1)))</f>
        <v>-0.1547321111242742</v>
      </c>
    </row>
    <row r="13" spans="1:26" ht="21.75" customHeight="1">
      <c r="A13" s="156" t="s">
        <v>142</v>
      </c>
      <c r="B13" s="373" t="s">
        <v>398</v>
      </c>
      <c r="C13" s="154">
        <v>96.97</v>
      </c>
      <c r="D13" s="150">
        <v>420.009</v>
      </c>
      <c r="E13" s="151">
        <v>0</v>
      </c>
      <c r="F13" s="150">
        <v>0</v>
      </c>
      <c r="G13" s="149">
        <f>SUM(C13:F13)</f>
        <v>516.979</v>
      </c>
      <c r="H13" s="153">
        <f>G13/$G$9</f>
        <v>0.010372424281487332</v>
      </c>
      <c r="I13" s="152">
        <v>41.721</v>
      </c>
      <c r="J13" s="150">
        <v>552.913</v>
      </c>
      <c r="K13" s="151">
        <v>0</v>
      </c>
      <c r="L13" s="150">
        <v>0</v>
      </c>
      <c r="M13" s="149">
        <f>SUM(I13:L13)</f>
        <v>594.634</v>
      </c>
      <c r="N13" s="155">
        <f t="shared" si="3"/>
        <v>-0.1305929361590491</v>
      </c>
      <c r="O13" s="154">
        <v>129.517</v>
      </c>
      <c r="P13" s="150">
        <v>849.057</v>
      </c>
      <c r="Q13" s="151">
        <v>0</v>
      </c>
      <c r="R13" s="150">
        <v>0</v>
      </c>
      <c r="S13" s="149">
        <f>SUM(O13:R13)</f>
        <v>978.5740000000001</v>
      </c>
      <c r="T13" s="153">
        <f>S13/$S$9</f>
        <v>0.009954076675504764</v>
      </c>
      <c r="U13" s="152">
        <v>156.703</v>
      </c>
      <c r="V13" s="150">
        <v>1105.2420000000002</v>
      </c>
      <c r="W13" s="151">
        <v>0</v>
      </c>
      <c r="X13" s="150">
        <v>0</v>
      </c>
      <c r="Y13" s="149">
        <f>SUM(U13:X13)</f>
        <v>1261.9450000000002</v>
      </c>
      <c r="Z13" s="148">
        <f>IF(ISERROR(S13/Y13-1),"         /0",IF(S13/Y13&gt;5,"  *  ",(S13/Y13-1)))</f>
        <v>-0.22455099073255969</v>
      </c>
    </row>
    <row r="14" spans="1:26" ht="21.75" customHeight="1" thickBot="1">
      <c r="A14" s="138" t="s">
        <v>56</v>
      </c>
      <c r="B14" s="375"/>
      <c r="C14" s="136">
        <v>27.365000000000002</v>
      </c>
      <c r="D14" s="132">
        <v>8.788</v>
      </c>
      <c r="E14" s="133">
        <v>39.61899999999999</v>
      </c>
      <c r="F14" s="132">
        <v>5.015999999999999</v>
      </c>
      <c r="G14" s="131">
        <f t="shared" si="0"/>
        <v>80.788</v>
      </c>
      <c r="H14" s="135">
        <f t="shared" si="1"/>
        <v>0.001620892556279459</v>
      </c>
      <c r="I14" s="134">
        <v>16.119</v>
      </c>
      <c r="J14" s="132">
        <v>12.097</v>
      </c>
      <c r="K14" s="133">
        <v>8.565999999999999</v>
      </c>
      <c r="L14" s="132">
        <v>12.659999999999997</v>
      </c>
      <c r="M14" s="131">
        <f t="shared" si="2"/>
        <v>49.44199999999999</v>
      </c>
      <c r="N14" s="137">
        <f t="shared" si="3"/>
        <v>0.6339953885360625</v>
      </c>
      <c r="O14" s="136">
        <v>54.868</v>
      </c>
      <c r="P14" s="132">
        <v>27.359999999999996</v>
      </c>
      <c r="Q14" s="133">
        <v>107.86599999999999</v>
      </c>
      <c r="R14" s="132">
        <v>13.115999999999998</v>
      </c>
      <c r="S14" s="131">
        <f t="shared" si="4"/>
        <v>203.20999999999998</v>
      </c>
      <c r="T14" s="135">
        <f t="shared" si="5"/>
        <v>0.002067056677603659</v>
      </c>
      <c r="U14" s="134">
        <v>31.221</v>
      </c>
      <c r="V14" s="132">
        <v>37.263</v>
      </c>
      <c r="W14" s="133">
        <v>52.400999999999996</v>
      </c>
      <c r="X14" s="132">
        <v>36.39</v>
      </c>
      <c r="Y14" s="131">
        <f t="shared" si="6"/>
        <v>157.27499999999998</v>
      </c>
      <c r="Z14" s="130">
        <f>IF(ISERROR(S14/Y14-1),"         /0",IF(S14/Y14&gt;5,"  *  ",(S14/Y14-1)))</f>
        <v>0.29206803369893497</v>
      </c>
    </row>
    <row r="15" spans="1:2" ht="15.75" thickTop="1">
      <c r="A15" s="129" t="s">
        <v>43</v>
      </c>
      <c r="B15" s="129"/>
    </row>
    <row r="16" spans="1:2" ht="15">
      <c r="A16" s="129" t="s">
        <v>42</v>
      </c>
      <c r="B16" s="129"/>
    </row>
    <row r="17" spans="1:3" ht="15">
      <c r="A17" s="376" t="s">
        <v>122</v>
      </c>
      <c r="B17" s="377"/>
      <c r="C17" s="377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100" operator="lessThan" stopIfTrue="1">
      <formula>0</formula>
    </cfRule>
  </conditionalFormatting>
  <conditionalFormatting sqref="N9:N14 Z9:Z14">
    <cfRule type="cellIs" priority="13" dxfId="100" operator="lessThan" stopIfTrue="1">
      <formula>0</formula>
    </cfRule>
    <cfRule type="cellIs" priority="14" dxfId="102" operator="greaterThanOrEqual" stopIfTrue="1">
      <formula>0</formula>
    </cfRule>
  </conditionalFormatting>
  <conditionalFormatting sqref="N5:N8 Z5:Z8">
    <cfRule type="cellIs" priority="3" dxfId="100" operator="lessThan" stopIfTrue="1">
      <formula>0</formula>
    </cfRule>
  </conditionalFormatting>
  <conditionalFormatting sqref="H6:H8">
    <cfRule type="cellIs" priority="2" dxfId="100" operator="lessThan" stopIfTrue="1">
      <formula>0</formula>
    </cfRule>
  </conditionalFormatting>
  <conditionalFormatting sqref="T6:T8">
    <cfRule type="cellIs" priority="1" dxfId="10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E25" sqref="E2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6" t="s">
        <v>28</v>
      </c>
      <c r="O1" s="516"/>
    </row>
    <row r="2" ht="5.25" customHeight="1"/>
    <row r="3" ht="4.5" customHeight="1" thickBot="1"/>
    <row r="4" spans="1:15" ht="13.5" customHeight="1" thickTop="1">
      <c r="A4" s="517" t="s">
        <v>27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23" t="s">
        <v>25</v>
      </c>
      <c r="G7" s="524"/>
      <c r="H7" s="524"/>
      <c r="I7" s="524"/>
      <c r="J7" s="524"/>
      <c r="K7" s="524"/>
      <c r="L7" s="524"/>
      <c r="M7" s="524"/>
      <c r="N7" s="525"/>
      <c r="O7" s="529" t="s">
        <v>24</v>
      </c>
    </row>
    <row r="8" spans="1:15" ht="3.75" customHeight="1" thickBot="1">
      <c r="A8" s="82"/>
      <c r="B8" s="81"/>
      <c r="C8" s="80"/>
      <c r="D8" s="79"/>
      <c r="E8" s="78"/>
      <c r="F8" s="526"/>
      <c r="G8" s="527"/>
      <c r="H8" s="527"/>
      <c r="I8" s="527"/>
      <c r="J8" s="527"/>
      <c r="K8" s="527"/>
      <c r="L8" s="527"/>
      <c r="M8" s="527"/>
      <c r="N8" s="528"/>
      <c r="O8" s="530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38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30"/>
    </row>
    <row r="10" spans="1:15" s="71" customFormat="1" ht="18.75" customHeight="1" thickBot="1">
      <c r="A10" s="77"/>
      <c r="B10" s="76"/>
      <c r="C10" s="535"/>
      <c r="D10" s="537"/>
      <c r="E10" s="539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80" t="s">
        <v>17</v>
      </c>
      <c r="O10" s="531"/>
    </row>
    <row r="11" spans="1:15" s="69" customFormat="1" ht="18.75" customHeight="1" thickTop="1">
      <c r="A11" s="512">
        <v>2012</v>
      </c>
      <c r="B11" s="62" t="s">
        <v>7</v>
      </c>
      <c r="C11" s="447">
        <v>1273710</v>
      </c>
      <c r="D11" s="448">
        <v>80856</v>
      </c>
      <c r="E11" s="392">
        <f aca="true" t="shared" si="0" ref="E11:E25">D11+C11</f>
        <v>1354566</v>
      </c>
      <c r="F11" s="447">
        <v>349961</v>
      </c>
      <c r="G11" s="449">
        <v>327280</v>
      </c>
      <c r="H11" s="450">
        <f aca="true" t="shared" si="1" ref="H11:H22">G11+F11</f>
        <v>677241</v>
      </c>
      <c r="I11" s="451">
        <v>2744</v>
      </c>
      <c r="J11" s="452">
        <v>2474</v>
      </c>
      <c r="K11" s="453">
        <f aca="true" t="shared" si="2" ref="K11:K22">J11+I11</f>
        <v>5218</v>
      </c>
      <c r="L11" s="454">
        <f aca="true" t="shared" si="3" ref="L11:N25">I11+F11</f>
        <v>352705</v>
      </c>
      <c r="M11" s="455">
        <f t="shared" si="3"/>
        <v>329754</v>
      </c>
      <c r="N11" s="428">
        <f t="shared" si="3"/>
        <v>682459</v>
      </c>
      <c r="O11" s="70">
        <f aca="true" t="shared" si="4" ref="O11:O25">N11+E11</f>
        <v>2037025</v>
      </c>
    </row>
    <row r="12" spans="1:15" ht="18.75" customHeight="1">
      <c r="A12" s="513"/>
      <c r="B12" s="62" t="s">
        <v>6</v>
      </c>
      <c r="C12" s="52">
        <v>1131090</v>
      </c>
      <c r="D12" s="61">
        <v>65966</v>
      </c>
      <c r="E12" s="393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9">
        <f t="shared" si="3"/>
        <v>273269</v>
      </c>
      <c r="M12" s="415">
        <f t="shared" si="3"/>
        <v>253599</v>
      </c>
      <c r="N12" s="429">
        <f t="shared" si="3"/>
        <v>526868</v>
      </c>
      <c r="O12" s="55">
        <f t="shared" si="4"/>
        <v>1723924</v>
      </c>
    </row>
    <row r="13" spans="1:15" ht="18.75" customHeight="1">
      <c r="A13" s="513"/>
      <c r="B13" s="62" t="s">
        <v>5</v>
      </c>
      <c r="C13" s="52">
        <v>1204467</v>
      </c>
      <c r="D13" s="61">
        <v>63283</v>
      </c>
      <c r="E13" s="393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9">
        <v>4317</v>
      </c>
      <c r="J13" s="58">
        <v>3049</v>
      </c>
      <c r="K13" s="57">
        <f t="shared" si="2"/>
        <v>7366</v>
      </c>
      <c r="L13" s="369">
        <f t="shared" si="3"/>
        <v>319133</v>
      </c>
      <c r="M13" s="415">
        <f t="shared" si="3"/>
        <v>277904</v>
      </c>
      <c r="N13" s="429">
        <f t="shared" si="3"/>
        <v>597037</v>
      </c>
      <c r="O13" s="55">
        <f t="shared" si="4"/>
        <v>1864787</v>
      </c>
    </row>
    <row r="14" spans="1:15" ht="18.75" customHeight="1">
      <c r="A14" s="513"/>
      <c r="B14" s="62" t="s">
        <v>16</v>
      </c>
      <c r="C14" s="52">
        <v>1105993</v>
      </c>
      <c r="D14" s="61">
        <v>62543</v>
      </c>
      <c r="E14" s="393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9">
        <f t="shared" si="3"/>
        <v>291575</v>
      </c>
      <c r="M14" s="415">
        <f t="shared" si="3"/>
        <v>284726</v>
      </c>
      <c r="N14" s="429">
        <f t="shared" si="3"/>
        <v>576301</v>
      </c>
      <c r="O14" s="55">
        <f t="shared" si="4"/>
        <v>1744837</v>
      </c>
    </row>
    <row r="15" spans="1:15" s="69" customFormat="1" ht="18.75" customHeight="1">
      <c r="A15" s="513"/>
      <c r="B15" s="62" t="s">
        <v>15</v>
      </c>
      <c r="C15" s="52">
        <v>1190981</v>
      </c>
      <c r="D15" s="61">
        <v>59833</v>
      </c>
      <c r="E15" s="393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9">
        <f t="shared" si="3"/>
        <v>290798</v>
      </c>
      <c r="M15" s="415">
        <f t="shared" si="3"/>
        <v>288669</v>
      </c>
      <c r="N15" s="429">
        <f t="shared" si="3"/>
        <v>579467</v>
      </c>
      <c r="O15" s="55">
        <f t="shared" si="4"/>
        <v>1830281</v>
      </c>
    </row>
    <row r="16" spans="1:15" s="389" customFormat="1" ht="18.75" customHeight="1">
      <c r="A16" s="513"/>
      <c r="B16" s="68" t="s">
        <v>14</v>
      </c>
      <c r="C16" s="52">
        <v>1332428</v>
      </c>
      <c r="D16" s="61">
        <v>77103</v>
      </c>
      <c r="E16" s="393">
        <f t="shared" si="0"/>
        <v>1409531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9">
        <f t="shared" si="3"/>
        <v>353441</v>
      </c>
      <c r="M16" s="415">
        <f t="shared" si="3"/>
        <v>326007</v>
      </c>
      <c r="N16" s="429">
        <f t="shared" si="3"/>
        <v>679448</v>
      </c>
      <c r="O16" s="55">
        <f t="shared" si="4"/>
        <v>2088979</v>
      </c>
    </row>
    <row r="17" spans="1:15" s="402" customFormat="1" ht="18.75" customHeight="1">
      <c r="A17" s="513"/>
      <c r="B17" s="62" t="s">
        <v>13</v>
      </c>
      <c r="C17" s="52">
        <v>1460796</v>
      </c>
      <c r="D17" s="61">
        <v>70856</v>
      </c>
      <c r="E17" s="393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9">
        <f t="shared" si="3"/>
        <v>344816</v>
      </c>
      <c r="M17" s="415">
        <f t="shared" si="3"/>
        <v>393909</v>
      </c>
      <c r="N17" s="429">
        <f t="shared" si="3"/>
        <v>738725</v>
      </c>
      <c r="O17" s="55">
        <f t="shared" si="4"/>
        <v>2270377</v>
      </c>
    </row>
    <row r="18" spans="1:15" s="413" customFormat="1" ht="18.75" customHeight="1">
      <c r="A18" s="513"/>
      <c r="B18" s="62" t="s">
        <v>12</v>
      </c>
      <c r="C18" s="52">
        <v>1482508</v>
      </c>
      <c r="D18" s="61">
        <v>72721</v>
      </c>
      <c r="E18" s="393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9">
        <f t="shared" si="3"/>
        <v>364326</v>
      </c>
      <c r="M18" s="415">
        <f t="shared" si="3"/>
        <v>346277</v>
      </c>
      <c r="N18" s="429">
        <f t="shared" si="3"/>
        <v>710603</v>
      </c>
      <c r="O18" s="55">
        <f t="shared" si="4"/>
        <v>2265832</v>
      </c>
    </row>
    <row r="19" spans="1:15" ht="18.75" customHeight="1">
      <c r="A19" s="513"/>
      <c r="B19" s="62" t="s">
        <v>11</v>
      </c>
      <c r="C19" s="52">
        <v>1389091</v>
      </c>
      <c r="D19" s="61">
        <v>66605</v>
      </c>
      <c r="E19" s="393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9">
        <f t="shared" si="3"/>
        <v>327288</v>
      </c>
      <c r="M19" s="415">
        <f t="shared" si="3"/>
        <v>301011</v>
      </c>
      <c r="N19" s="429">
        <f t="shared" si="3"/>
        <v>628299</v>
      </c>
      <c r="O19" s="55">
        <f t="shared" si="4"/>
        <v>2083995</v>
      </c>
    </row>
    <row r="20" spans="1:15" s="422" customFormat="1" ht="18.75" customHeight="1">
      <c r="A20" s="514"/>
      <c r="B20" s="62" t="s">
        <v>10</v>
      </c>
      <c r="C20" s="52">
        <v>1482429</v>
      </c>
      <c r="D20" s="61">
        <v>70718</v>
      </c>
      <c r="E20" s="393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9">
        <f t="shared" si="3"/>
        <v>320982</v>
      </c>
      <c r="M20" s="415">
        <f t="shared" si="3"/>
        <v>333687</v>
      </c>
      <c r="N20" s="429">
        <f t="shared" si="3"/>
        <v>654669</v>
      </c>
      <c r="O20" s="55">
        <f t="shared" si="4"/>
        <v>2207816</v>
      </c>
    </row>
    <row r="21" spans="1:15" s="54" customFormat="1" ht="18.75" customHeight="1">
      <c r="A21" s="513"/>
      <c r="B21" s="62" t="s">
        <v>9</v>
      </c>
      <c r="C21" s="52">
        <v>1495855</v>
      </c>
      <c r="D21" s="61">
        <v>69880</v>
      </c>
      <c r="E21" s="393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9">
        <f t="shared" si="3"/>
        <v>320722</v>
      </c>
      <c r="M21" s="415">
        <f t="shared" si="3"/>
        <v>330549</v>
      </c>
      <c r="N21" s="429">
        <f t="shared" si="3"/>
        <v>651271</v>
      </c>
      <c r="O21" s="55">
        <f t="shared" si="4"/>
        <v>2217006</v>
      </c>
    </row>
    <row r="22" spans="1:15" ht="18.75" customHeight="1" thickBot="1">
      <c r="A22" s="515"/>
      <c r="B22" s="62" t="s">
        <v>8</v>
      </c>
      <c r="C22" s="52">
        <v>1554769</v>
      </c>
      <c r="D22" s="61">
        <v>78912</v>
      </c>
      <c r="E22" s="393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9">
        <f t="shared" si="3"/>
        <v>355175</v>
      </c>
      <c r="M22" s="415">
        <f t="shared" si="3"/>
        <v>399651</v>
      </c>
      <c r="N22" s="429">
        <f t="shared" si="3"/>
        <v>754826</v>
      </c>
      <c r="O22" s="55">
        <f t="shared" si="4"/>
        <v>2388507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1541080</v>
      </c>
      <c r="D24" s="61">
        <v>74138</v>
      </c>
      <c r="E24" s="393">
        <f t="shared" si="0"/>
        <v>1615218</v>
      </c>
      <c r="F24" s="60">
        <v>385032</v>
      </c>
      <c r="G24" s="50">
        <v>376028</v>
      </c>
      <c r="H24" s="56">
        <f>G24+F24</f>
        <v>761060</v>
      </c>
      <c r="I24" s="59">
        <v>6241</v>
      </c>
      <c r="J24" s="58">
        <v>6760</v>
      </c>
      <c r="K24" s="57">
        <f>J24+I24</f>
        <v>13001</v>
      </c>
      <c r="L24" s="369">
        <f t="shared" si="3"/>
        <v>391273</v>
      </c>
      <c r="M24" s="415">
        <f t="shared" si="3"/>
        <v>382788</v>
      </c>
      <c r="N24" s="429">
        <f t="shared" si="3"/>
        <v>774061</v>
      </c>
      <c r="O24" s="55">
        <f t="shared" si="4"/>
        <v>2389279</v>
      </c>
    </row>
    <row r="25" spans="1:15" ht="19.5" customHeight="1" thickBot="1">
      <c r="A25" s="63"/>
      <c r="B25" s="90" t="s">
        <v>6</v>
      </c>
      <c r="C25" s="52">
        <v>1332586</v>
      </c>
      <c r="D25" s="61">
        <v>63751</v>
      </c>
      <c r="E25" s="393">
        <f t="shared" si="0"/>
        <v>1396337</v>
      </c>
      <c r="F25" s="60">
        <v>305853</v>
      </c>
      <c r="G25" s="50">
        <v>289598</v>
      </c>
      <c r="H25" s="56">
        <f>G25+F25</f>
        <v>595451</v>
      </c>
      <c r="I25" s="59">
        <v>3120</v>
      </c>
      <c r="J25" s="58">
        <v>3392</v>
      </c>
      <c r="K25" s="57">
        <f>J25+I25</f>
        <v>6512</v>
      </c>
      <c r="L25" s="369">
        <f t="shared" si="3"/>
        <v>308973</v>
      </c>
      <c r="M25" s="415">
        <f t="shared" si="3"/>
        <v>292990</v>
      </c>
      <c r="N25" s="429">
        <f t="shared" si="3"/>
        <v>601963</v>
      </c>
      <c r="O25" s="55">
        <f t="shared" si="4"/>
        <v>1998300</v>
      </c>
    </row>
    <row r="26" spans="1:15" ht="18" customHeight="1">
      <c r="A26" s="53" t="s">
        <v>4</v>
      </c>
      <c r="B26" s="41"/>
      <c r="C26" s="40"/>
      <c r="D26" s="39"/>
      <c r="E26" s="395"/>
      <c r="F26" s="40"/>
      <c r="G26" s="39"/>
      <c r="H26" s="38"/>
      <c r="I26" s="40"/>
      <c r="J26" s="39"/>
      <c r="K26" s="38"/>
      <c r="L26" s="89"/>
      <c r="M26" s="416"/>
      <c r="N26" s="430"/>
      <c r="O26" s="36"/>
    </row>
    <row r="27" spans="1:15" ht="18" customHeight="1">
      <c r="A27" s="35" t="s">
        <v>188</v>
      </c>
      <c r="B27" s="48"/>
      <c r="C27" s="52">
        <f>SUM(C11:C12)</f>
        <v>2404800</v>
      </c>
      <c r="D27" s="50">
        <f aca="true" t="shared" si="5" ref="D27:O27">SUM(D11:D12)</f>
        <v>146822</v>
      </c>
      <c r="E27" s="396">
        <f t="shared" si="5"/>
        <v>2551622</v>
      </c>
      <c r="F27" s="52">
        <f t="shared" si="5"/>
        <v>619730</v>
      </c>
      <c r="G27" s="50">
        <f t="shared" si="5"/>
        <v>577761</v>
      </c>
      <c r="H27" s="51">
        <f t="shared" si="5"/>
        <v>1197491</v>
      </c>
      <c r="I27" s="52">
        <f t="shared" si="5"/>
        <v>6244</v>
      </c>
      <c r="J27" s="50">
        <f t="shared" si="5"/>
        <v>5592</v>
      </c>
      <c r="K27" s="51">
        <f t="shared" si="5"/>
        <v>11836</v>
      </c>
      <c r="L27" s="52">
        <f t="shared" si="5"/>
        <v>625974</v>
      </c>
      <c r="M27" s="417">
        <f t="shared" si="5"/>
        <v>583353</v>
      </c>
      <c r="N27" s="431">
        <f t="shared" si="5"/>
        <v>1209327</v>
      </c>
      <c r="O27" s="49">
        <f t="shared" si="5"/>
        <v>3760949</v>
      </c>
    </row>
    <row r="28" spans="1:15" ht="18" customHeight="1" thickBot="1">
      <c r="A28" s="35" t="s">
        <v>189</v>
      </c>
      <c r="B28" s="48"/>
      <c r="C28" s="47">
        <f>SUM(C24:C25)</f>
        <v>2873666</v>
      </c>
      <c r="D28" s="44">
        <f aca="true" t="shared" si="6" ref="D28:O28">SUM(D24:D25)</f>
        <v>137889</v>
      </c>
      <c r="E28" s="397">
        <f t="shared" si="6"/>
        <v>3011555</v>
      </c>
      <c r="F28" s="46">
        <f t="shared" si="6"/>
        <v>690885</v>
      </c>
      <c r="G28" s="44">
        <f t="shared" si="6"/>
        <v>665626</v>
      </c>
      <c r="H28" s="45">
        <f t="shared" si="6"/>
        <v>1356511</v>
      </c>
      <c r="I28" s="46">
        <f t="shared" si="6"/>
        <v>9361</v>
      </c>
      <c r="J28" s="44">
        <f t="shared" si="6"/>
        <v>10152</v>
      </c>
      <c r="K28" s="45">
        <f t="shared" si="6"/>
        <v>19513</v>
      </c>
      <c r="L28" s="46">
        <f t="shared" si="6"/>
        <v>700246</v>
      </c>
      <c r="M28" s="418">
        <f t="shared" si="6"/>
        <v>675778</v>
      </c>
      <c r="N28" s="432">
        <f t="shared" si="6"/>
        <v>1376024</v>
      </c>
      <c r="O28" s="43">
        <f t="shared" si="6"/>
        <v>4387579</v>
      </c>
    </row>
    <row r="29" spans="1:15" ht="16.5" customHeight="1">
      <c r="A29" s="42" t="s">
        <v>3</v>
      </c>
      <c r="B29" s="41"/>
      <c r="C29" s="40"/>
      <c r="D29" s="39"/>
      <c r="E29" s="398"/>
      <c r="F29" s="40"/>
      <c r="G29" s="39"/>
      <c r="H29" s="37"/>
      <c r="I29" s="40"/>
      <c r="J29" s="39"/>
      <c r="K29" s="38"/>
      <c r="L29" s="89"/>
      <c r="M29" s="416"/>
      <c r="N29" s="433"/>
      <c r="O29" s="36"/>
    </row>
    <row r="30" spans="1:15" ht="16.5" customHeight="1">
      <c r="A30" s="35" t="s">
        <v>195</v>
      </c>
      <c r="B30" s="34"/>
      <c r="C30" s="456">
        <f>(C25/C12-1)*100</f>
        <v>17.81432069950224</v>
      </c>
      <c r="D30" s="457">
        <f aca="true" t="shared" si="7" ref="D30:O30">(D25/D12-1)*100</f>
        <v>-3.357790376860803</v>
      </c>
      <c r="E30" s="458">
        <f t="shared" si="7"/>
        <v>16.647592092600515</v>
      </c>
      <c r="F30" s="456">
        <f t="shared" si="7"/>
        <v>13.375888259955747</v>
      </c>
      <c r="G30" s="459">
        <f t="shared" si="7"/>
        <v>15.616753366522818</v>
      </c>
      <c r="H30" s="460">
        <f t="shared" si="7"/>
        <v>14.45478135511773</v>
      </c>
      <c r="I30" s="461">
        <f t="shared" si="7"/>
        <v>-10.857142857142854</v>
      </c>
      <c r="J30" s="457">
        <f t="shared" si="7"/>
        <v>8.787684413085305</v>
      </c>
      <c r="K30" s="462">
        <f t="shared" si="7"/>
        <v>-1.6016923541855577</v>
      </c>
      <c r="L30" s="461">
        <f t="shared" si="7"/>
        <v>13.065514200293492</v>
      </c>
      <c r="M30" s="463">
        <f t="shared" si="7"/>
        <v>15.532789955796368</v>
      </c>
      <c r="N30" s="464">
        <f t="shared" si="7"/>
        <v>14.25309565204187</v>
      </c>
      <c r="O30" s="465">
        <f t="shared" si="7"/>
        <v>15.91578283033359</v>
      </c>
    </row>
    <row r="31" spans="1:15" ht="7.5" customHeight="1" thickBot="1">
      <c r="A31" s="33"/>
      <c r="B31" s="32"/>
      <c r="C31" s="31"/>
      <c r="D31" s="30"/>
      <c r="E31" s="399"/>
      <c r="F31" s="29"/>
      <c r="G31" s="27"/>
      <c r="H31" s="26"/>
      <c r="I31" s="29"/>
      <c r="J31" s="27"/>
      <c r="K31" s="28"/>
      <c r="L31" s="29"/>
      <c r="M31" s="419"/>
      <c r="N31" s="434"/>
      <c r="O31" s="25"/>
    </row>
    <row r="32" spans="1:15" ht="16.5" customHeight="1">
      <c r="A32" s="24" t="s">
        <v>2</v>
      </c>
      <c r="B32" s="23"/>
      <c r="C32" s="22"/>
      <c r="D32" s="21"/>
      <c r="E32" s="400"/>
      <c r="F32" s="20"/>
      <c r="G32" s="18"/>
      <c r="H32" s="17"/>
      <c r="I32" s="20"/>
      <c r="J32" s="18"/>
      <c r="K32" s="19"/>
      <c r="L32" s="20"/>
      <c r="M32" s="420"/>
      <c r="N32" s="435"/>
      <c r="O32" s="16"/>
    </row>
    <row r="33" spans="1:15" ht="16.5" customHeight="1" thickBot="1">
      <c r="A33" s="444" t="s">
        <v>190</v>
      </c>
      <c r="B33" s="15"/>
      <c r="C33" s="14">
        <f aca="true" t="shared" si="8" ref="C33:O33">(C28/C27-1)*100</f>
        <v>19.497089155023282</v>
      </c>
      <c r="D33" s="10">
        <f t="shared" si="8"/>
        <v>-6.08423805696694</v>
      </c>
      <c r="E33" s="401">
        <f t="shared" si="8"/>
        <v>18.025122843430562</v>
      </c>
      <c r="F33" s="14">
        <f t="shared" si="8"/>
        <v>11.481612960482801</v>
      </c>
      <c r="G33" s="13">
        <f t="shared" si="8"/>
        <v>15.207845458589286</v>
      </c>
      <c r="H33" s="9">
        <f t="shared" si="8"/>
        <v>13.27943174520727</v>
      </c>
      <c r="I33" s="12">
        <f t="shared" si="8"/>
        <v>49.91992312620115</v>
      </c>
      <c r="J33" s="10">
        <f t="shared" si="8"/>
        <v>81.54506437768241</v>
      </c>
      <c r="K33" s="11">
        <f t="shared" si="8"/>
        <v>64.86143967556607</v>
      </c>
      <c r="L33" s="12">
        <f t="shared" si="8"/>
        <v>11.865029537968041</v>
      </c>
      <c r="M33" s="421">
        <f t="shared" si="8"/>
        <v>15.843751553519049</v>
      </c>
      <c r="N33" s="436">
        <f t="shared" si="8"/>
        <v>13.784278363089552</v>
      </c>
      <c r="O33" s="8">
        <f t="shared" si="8"/>
        <v>16.6614862365855</v>
      </c>
    </row>
    <row r="34" spans="1:14" s="5" customFormat="1" ht="17.25" customHeight="1" thickTop="1">
      <c r="A34" s="88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8" t="s">
        <v>0</v>
      </c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5">
      <c r="C65516" s="2" t="e">
        <f>((C65512/C65499)-1)*100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0:IV30 P33:IV33">
    <cfRule type="cellIs" priority="2" dxfId="100" operator="lessThan" stopIfTrue="1">
      <formula>0</formula>
    </cfRule>
  </conditionalFormatting>
  <conditionalFormatting sqref="C29:O33">
    <cfRule type="cellIs" priority="3" dxfId="101" operator="lessThan" stopIfTrue="1">
      <formula>0</formula>
    </cfRule>
    <cfRule type="cellIs" priority="4" dxfId="102" operator="greaterThanOrEqual" stopIfTrue="1">
      <formula>0</formula>
    </cfRule>
  </conditionalFormatting>
  <conditionalFormatting sqref="A30:B30 A33:B33">
    <cfRule type="cellIs" priority="1" dxfId="100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A4" sqref="A4:O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6" t="s">
        <v>28</v>
      </c>
      <c r="O1" s="516"/>
    </row>
    <row r="2" ht="5.25" customHeight="1"/>
    <row r="3" ht="4.5" customHeight="1" thickBot="1"/>
    <row r="4" spans="1:15" ht="13.5" customHeight="1" thickTop="1">
      <c r="A4" s="517" t="s">
        <v>27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23" t="s">
        <v>25</v>
      </c>
      <c r="G7" s="524"/>
      <c r="H7" s="524"/>
      <c r="I7" s="524"/>
      <c r="J7" s="524"/>
      <c r="K7" s="524"/>
      <c r="L7" s="524"/>
      <c r="M7" s="524"/>
      <c r="N7" s="524"/>
      <c r="O7" s="529" t="s">
        <v>24</v>
      </c>
    </row>
    <row r="8" spans="1:15" ht="3.75" customHeight="1" thickBot="1">
      <c r="A8" s="82"/>
      <c r="B8" s="81"/>
      <c r="C8" s="80"/>
      <c r="D8" s="79"/>
      <c r="E8" s="78"/>
      <c r="F8" s="526"/>
      <c r="G8" s="527"/>
      <c r="H8" s="527"/>
      <c r="I8" s="527"/>
      <c r="J8" s="527"/>
      <c r="K8" s="527"/>
      <c r="L8" s="527"/>
      <c r="M8" s="527"/>
      <c r="N8" s="527"/>
      <c r="O8" s="530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38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30"/>
    </row>
    <row r="10" spans="1:15" s="71" customFormat="1" ht="18.75" customHeight="1" thickBot="1">
      <c r="A10" s="77"/>
      <c r="B10" s="76"/>
      <c r="C10" s="535"/>
      <c r="D10" s="537"/>
      <c r="E10" s="539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31"/>
    </row>
    <row r="11" spans="1:15" s="69" customFormat="1" ht="18.75" customHeight="1" thickTop="1">
      <c r="A11" s="512">
        <v>2012</v>
      </c>
      <c r="B11" s="62" t="s">
        <v>7</v>
      </c>
      <c r="C11" s="447"/>
      <c r="D11" s="448"/>
      <c r="E11" s="392">
        <f aca="true" t="shared" si="0" ref="E11:E24">D11+C11</f>
        <v>0</v>
      </c>
      <c r="F11" s="447"/>
      <c r="G11" s="449"/>
      <c r="H11" s="450">
        <f aca="true" t="shared" si="1" ref="H11:H22">G11+F11</f>
        <v>0</v>
      </c>
      <c r="I11" s="451"/>
      <c r="J11" s="452"/>
      <c r="K11" s="453">
        <f aca="true" t="shared" si="2" ref="K11:K22">J11+I11</f>
        <v>0</v>
      </c>
      <c r="L11" s="454">
        <f aca="true" t="shared" si="3" ref="L11:L24">I11+F11</f>
        <v>0</v>
      </c>
      <c r="M11" s="455">
        <f aca="true" t="shared" si="4" ref="M11:M24">J11+G11</f>
        <v>0</v>
      </c>
      <c r="N11" s="428">
        <f aca="true" t="shared" si="5" ref="N11:N24">K11+H11</f>
        <v>0</v>
      </c>
      <c r="O11" s="70">
        <f aca="true" t="shared" si="6" ref="O11:O24">N11+E11</f>
        <v>0</v>
      </c>
    </row>
    <row r="12" spans="1:15" ht="18.75" customHeight="1">
      <c r="A12" s="513"/>
      <c r="B12" s="62" t="s">
        <v>6</v>
      </c>
      <c r="C12" s="52"/>
      <c r="D12" s="61"/>
      <c r="E12" s="393">
        <f t="shared" si="0"/>
        <v>0</v>
      </c>
      <c r="F12" s="52"/>
      <c r="G12" s="50"/>
      <c r="H12" s="56">
        <f t="shared" si="1"/>
        <v>0</v>
      </c>
      <c r="I12" s="59"/>
      <c r="J12" s="58"/>
      <c r="K12" s="57">
        <f t="shared" si="2"/>
        <v>0</v>
      </c>
      <c r="L12" s="369">
        <f t="shared" si="3"/>
        <v>0</v>
      </c>
      <c r="M12" s="415">
        <f t="shared" si="4"/>
        <v>0</v>
      </c>
      <c r="N12" s="429">
        <f t="shared" si="5"/>
        <v>0</v>
      </c>
      <c r="O12" s="55">
        <f t="shared" si="6"/>
        <v>0</v>
      </c>
    </row>
    <row r="13" spans="1:15" ht="18.75" customHeight="1">
      <c r="A13" s="513"/>
      <c r="B13" s="62" t="s">
        <v>5</v>
      </c>
      <c r="C13" s="52"/>
      <c r="D13" s="61"/>
      <c r="E13" s="393">
        <f t="shared" si="0"/>
        <v>0</v>
      </c>
      <c r="F13" s="52"/>
      <c r="G13" s="50"/>
      <c r="H13" s="56">
        <f t="shared" si="1"/>
        <v>0</v>
      </c>
      <c r="I13" s="369"/>
      <c r="J13" s="58"/>
      <c r="K13" s="57">
        <f t="shared" si="2"/>
        <v>0</v>
      </c>
      <c r="L13" s="369">
        <f t="shared" si="3"/>
        <v>0</v>
      </c>
      <c r="M13" s="415">
        <f t="shared" si="4"/>
        <v>0</v>
      </c>
      <c r="N13" s="429">
        <f t="shared" si="5"/>
        <v>0</v>
      </c>
      <c r="O13" s="55">
        <f t="shared" si="6"/>
        <v>0</v>
      </c>
    </row>
    <row r="14" spans="1:15" ht="18.75" customHeight="1">
      <c r="A14" s="513"/>
      <c r="B14" s="62" t="s">
        <v>16</v>
      </c>
      <c r="C14" s="52"/>
      <c r="D14" s="61"/>
      <c r="E14" s="393">
        <f t="shared" si="0"/>
        <v>0</v>
      </c>
      <c r="F14" s="52"/>
      <c r="G14" s="50"/>
      <c r="H14" s="56">
        <f t="shared" si="1"/>
        <v>0</v>
      </c>
      <c r="I14" s="59"/>
      <c r="J14" s="58"/>
      <c r="K14" s="57">
        <f t="shared" si="2"/>
        <v>0</v>
      </c>
      <c r="L14" s="369">
        <f t="shared" si="3"/>
        <v>0</v>
      </c>
      <c r="M14" s="415">
        <f t="shared" si="4"/>
        <v>0</v>
      </c>
      <c r="N14" s="429">
        <f t="shared" si="5"/>
        <v>0</v>
      </c>
      <c r="O14" s="55">
        <f t="shared" si="6"/>
        <v>0</v>
      </c>
    </row>
    <row r="15" spans="1:15" s="69" customFormat="1" ht="18.75" customHeight="1">
      <c r="A15" s="513"/>
      <c r="B15" s="62" t="s">
        <v>15</v>
      </c>
      <c r="C15" s="52"/>
      <c r="D15" s="61"/>
      <c r="E15" s="393">
        <f t="shared" si="0"/>
        <v>0</v>
      </c>
      <c r="F15" s="52"/>
      <c r="G15" s="50"/>
      <c r="H15" s="56">
        <f t="shared" si="1"/>
        <v>0</v>
      </c>
      <c r="I15" s="59"/>
      <c r="J15" s="58"/>
      <c r="K15" s="57">
        <f t="shared" si="2"/>
        <v>0</v>
      </c>
      <c r="L15" s="369">
        <f t="shared" si="3"/>
        <v>0</v>
      </c>
      <c r="M15" s="415">
        <f t="shared" si="4"/>
        <v>0</v>
      </c>
      <c r="N15" s="429">
        <f t="shared" si="5"/>
        <v>0</v>
      </c>
      <c r="O15" s="55">
        <f t="shared" si="6"/>
        <v>0</v>
      </c>
    </row>
    <row r="16" spans="1:15" s="389" customFormat="1" ht="18.75" customHeight="1">
      <c r="A16" s="513"/>
      <c r="B16" s="68" t="s">
        <v>14</v>
      </c>
      <c r="C16" s="52"/>
      <c r="D16" s="61"/>
      <c r="E16" s="393">
        <f t="shared" si="0"/>
        <v>0</v>
      </c>
      <c r="F16" s="52"/>
      <c r="G16" s="50"/>
      <c r="H16" s="56">
        <f t="shared" si="1"/>
        <v>0</v>
      </c>
      <c r="I16" s="59"/>
      <c r="J16" s="58"/>
      <c r="K16" s="57">
        <f t="shared" si="2"/>
        <v>0</v>
      </c>
      <c r="L16" s="369">
        <f t="shared" si="3"/>
        <v>0</v>
      </c>
      <c r="M16" s="415">
        <f t="shared" si="4"/>
        <v>0</v>
      </c>
      <c r="N16" s="429">
        <f t="shared" si="5"/>
        <v>0</v>
      </c>
      <c r="O16" s="55">
        <f t="shared" si="6"/>
        <v>0</v>
      </c>
    </row>
    <row r="17" spans="1:15" s="402" customFormat="1" ht="18.75" customHeight="1">
      <c r="A17" s="513"/>
      <c r="B17" s="62" t="s">
        <v>13</v>
      </c>
      <c r="C17" s="52"/>
      <c r="D17" s="61"/>
      <c r="E17" s="393">
        <f t="shared" si="0"/>
        <v>0</v>
      </c>
      <c r="F17" s="52"/>
      <c r="G17" s="50"/>
      <c r="H17" s="56">
        <f t="shared" si="1"/>
        <v>0</v>
      </c>
      <c r="I17" s="59"/>
      <c r="J17" s="58"/>
      <c r="K17" s="57">
        <f t="shared" si="2"/>
        <v>0</v>
      </c>
      <c r="L17" s="369">
        <f t="shared" si="3"/>
        <v>0</v>
      </c>
      <c r="M17" s="415">
        <f t="shared" si="4"/>
        <v>0</v>
      </c>
      <c r="N17" s="429">
        <f t="shared" si="5"/>
        <v>0</v>
      </c>
      <c r="O17" s="55">
        <f t="shared" si="6"/>
        <v>0</v>
      </c>
    </row>
    <row r="18" spans="1:15" s="413" customFormat="1" ht="18.75" customHeight="1">
      <c r="A18" s="513"/>
      <c r="B18" s="62" t="s">
        <v>12</v>
      </c>
      <c r="C18" s="52"/>
      <c r="D18" s="61"/>
      <c r="E18" s="393">
        <f t="shared" si="0"/>
        <v>0</v>
      </c>
      <c r="F18" s="52"/>
      <c r="G18" s="50"/>
      <c r="H18" s="56">
        <f t="shared" si="1"/>
        <v>0</v>
      </c>
      <c r="I18" s="59"/>
      <c r="J18" s="58"/>
      <c r="K18" s="57">
        <f t="shared" si="2"/>
        <v>0</v>
      </c>
      <c r="L18" s="369">
        <f t="shared" si="3"/>
        <v>0</v>
      </c>
      <c r="M18" s="415">
        <f t="shared" si="4"/>
        <v>0</v>
      </c>
      <c r="N18" s="429">
        <f t="shared" si="5"/>
        <v>0</v>
      </c>
      <c r="O18" s="55">
        <f t="shared" si="6"/>
        <v>0</v>
      </c>
    </row>
    <row r="19" spans="1:15" ht="18.75" customHeight="1">
      <c r="A19" s="513"/>
      <c r="B19" s="62" t="s">
        <v>11</v>
      </c>
      <c r="C19" s="52"/>
      <c r="D19" s="61"/>
      <c r="E19" s="393">
        <f t="shared" si="0"/>
        <v>0</v>
      </c>
      <c r="F19" s="52"/>
      <c r="G19" s="50"/>
      <c r="H19" s="56">
        <f t="shared" si="1"/>
        <v>0</v>
      </c>
      <c r="I19" s="59"/>
      <c r="J19" s="58"/>
      <c r="K19" s="57">
        <f t="shared" si="2"/>
        <v>0</v>
      </c>
      <c r="L19" s="369">
        <f t="shared" si="3"/>
        <v>0</v>
      </c>
      <c r="M19" s="415">
        <f t="shared" si="4"/>
        <v>0</v>
      </c>
      <c r="N19" s="429">
        <f t="shared" si="5"/>
        <v>0</v>
      </c>
      <c r="O19" s="55">
        <f t="shared" si="6"/>
        <v>0</v>
      </c>
    </row>
    <row r="20" spans="1:15" s="422" customFormat="1" ht="18.75" customHeight="1">
      <c r="A20" s="514"/>
      <c r="B20" s="62" t="s">
        <v>10</v>
      </c>
      <c r="C20" s="52"/>
      <c r="D20" s="61"/>
      <c r="E20" s="393">
        <f t="shared" si="0"/>
        <v>0</v>
      </c>
      <c r="F20" s="52"/>
      <c r="G20" s="50"/>
      <c r="H20" s="56">
        <f t="shared" si="1"/>
        <v>0</v>
      </c>
      <c r="I20" s="59"/>
      <c r="J20" s="58"/>
      <c r="K20" s="57">
        <f t="shared" si="2"/>
        <v>0</v>
      </c>
      <c r="L20" s="369">
        <f t="shared" si="3"/>
        <v>0</v>
      </c>
      <c r="M20" s="415">
        <f t="shared" si="4"/>
        <v>0</v>
      </c>
      <c r="N20" s="429">
        <f t="shared" si="5"/>
        <v>0</v>
      </c>
      <c r="O20" s="55">
        <f t="shared" si="6"/>
        <v>0</v>
      </c>
    </row>
    <row r="21" spans="1:15" s="54" customFormat="1" ht="18.75" customHeight="1">
      <c r="A21" s="513"/>
      <c r="B21" s="62" t="s">
        <v>9</v>
      </c>
      <c r="C21" s="52"/>
      <c r="D21" s="61"/>
      <c r="E21" s="393">
        <f t="shared" si="0"/>
        <v>0</v>
      </c>
      <c r="F21" s="52"/>
      <c r="G21" s="50"/>
      <c r="H21" s="56">
        <f t="shared" si="1"/>
        <v>0</v>
      </c>
      <c r="I21" s="59"/>
      <c r="J21" s="58"/>
      <c r="K21" s="57">
        <f t="shared" si="2"/>
        <v>0</v>
      </c>
      <c r="L21" s="369">
        <f t="shared" si="3"/>
        <v>0</v>
      </c>
      <c r="M21" s="415">
        <f t="shared" si="4"/>
        <v>0</v>
      </c>
      <c r="N21" s="429">
        <f t="shared" si="5"/>
        <v>0</v>
      </c>
      <c r="O21" s="55">
        <f t="shared" si="6"/>
        <v>0</v>
      </c>
    </row>
    <row r="22" spans="1:15" ht="18.75" customHeight="1" thickBot="1">
      <c r="A22" s="515"/>
      <c r="B22" s="62" t="s">
        <v>8</v>
      </c>
      <c r="C22" s="52"/>
      <c r="D22" s="61"/>
      <c r="E22" s="393">
        <f t="shared" si="0"/>
        <v>0</v>
      </c>
      <c r="F22" s="52"/>
      <c r="G22" s="50"/>
      <c r="H22" s="56">
        <f t="shared" si="1"/>
        <v>0</v>
      </c>
      <c r="I22" s="59"/>
      <c r="J22" s="58"/>
      <c r="K22" s="57">
        <f t="shared" si="2"/>
        <v>0</v>
      </c>
      <c r="L22" s="369">
        <f t="shared" si="3"/>
        <v>0</v>
      </c>
      <c r="M22" s="415">
        <f t="shared" si="4"/>
        <v>0</v>
      </c>
      <c r="N22" s="429">
        <f t="shared" si="5"/>
        <v>0</v>
      </c>
      <c r="O22" s="55">
        <f t="shared" si="6"/>
        <v>0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>
      <c r="A24" s="63">
        <v>2013</v>
      </c>
      <c r="B24" s="90" t="s">
        <v>7</v>
      </c>
      <c r="C24" s="52"/>
      <c r="D24" s="61"/>
      <c r="E24" s="393">
        <f t="shared" si="0"/>
        <v>0</v>
      </c>
      <c r="F24" s="60"/>
      <c r="G24" s="50"/>
      <c r="H24" s="56">
        <f>G24+F24</f>
        <v>0</v>
      </c>
      <c r="I24" s="59"/>
      <c r="J24" s="58"/>
      <c r="K24" s="57">
        <f>J24+I24</f>
        <v>0</v>
      </c>
      <c r="L24" s="369">
        <f t="shared" si="3"/>
        <v>0</v>
      </c>
      <c r="M24" s="415">
        <f t="shared" si="4"/>
        <v>0</v>
      </c>
      <c r="N24" s="429">
        <f t="shared" si="5"/>
        <v>0</v>
      </c>
      <c r="O24" s="55">
        <f t="shared" si="6"/>
        <v>0</v>
      </c>
    </row>
    <row r="25" spans="1:15" ht="19.5" customHeight="1" thickBot="1">
      <c r="A25" s="63"/>
      <c r="B25" s="90" t="s">
        <v>6</v>
      </c>
      <c r="C25" s="52"/>
      <c r="D25" s="61"/>
      <c r="E25" s="393"/>
      <c r="F25" s="60"/>
      <c r="G25" s="50"/>
      <c r="H25" s="56"/>
      <c r="I25" s="59"/>
      <c r="J25" s="58"/>
      <c r="K25" s="57"/>
      <c r="L25" s="369"/>
      <c r="M25" s="415"/>
      <c r="N25" s="429"/>
      <c r="O25" s="55"/>
    </row>
    <row r="26" spans="1:15" ht="18" customHeight="1">
      <c r="A26" s="53" t="s">
        <v>4</v>
      </c>
      <c r="B26" s="41"/>
      <c r="C26" s="40"/>
      <c r="D26" s="39"/>
      <c r="E26" s="395"/>
      <c r="F26" s="40"/>
      <c r="G26" s="39"/>
      <c r="H26" s="38"/>
      <c r="I26" s="40"/>
      <c r="J26" s="39"/>
      <c r="K26" s="38"/>
      <c r="L26" s="89"/>
      <c r="M26" s="416"/>
      <c r="N26" s="430"/>
      <c r="O26" s="36"/>
    </row>
    <row r="27" spans="1:15" ht="18" customHeight="1">
      <c r="A27" s="35" t="s">
        <v>188</v>
      </c>
      <c r="B27" s="48"/>
      <c r="C27" s="52">
        <f>SUM(C11:C12)</f>
        <v>0</v>
      </c>
      <c r="D27" s="50">
        <f aca="true" t="shared" si="7" ref="D27:O27">SUM(D11:D12)</f>
        <v>0</v>
      </c>
      <c r="E27" s="396">
        <f t="shared" si="7"/>
        <v>0</v>
      </c>
      <c r="F27" s="52">
        <f t="shared" si="7"/>
        <v>0</v>
      </c>
      <c r="G27" s="50">
        <f t="shared" si="7"/>
        <v>0</v>
      </c>
      <c r="H27" s="51">
        <f t="shared" si="7"/>
        <v>0</v>
      </c>
      <c r="I27" s="52">
        <f t="shared" si="7"/>
        <v>0</v>
      </c>
      <c r="J27" s="50">
        <f t="shared" si="7"/>
        <v>0</v>
      </c>
      <c r="K27" s="51">
        <f t="shared" si="7"/>
        <v>0</v>
      </c>
      <c r="L27" s="52">
        <f t="shared" si="7"/>
        <v>0</v>
      </c>
      <c r="M27" s="417">
        <f t="shared" si="7"/>
        <v>0</v>
      </c>
      <c r="N27" s="431">
        <f t="shared" si="7"/>
        <v>0</v>
      </c>
      <c r="O27" s="49">
        <f t="shared" si="7"/>
        <v>0</v>
      </c>
    </row>
    <row r="28" spans="1:15" ht="18" customHeight="1" thickBot="1">
      <c r="A28" s="35" t="s">
        <v>189</v>
      </c>
      <c r="B28" s="48"/>
      <c r="C28" s="47">
        <f>SUM(C24:C25)</f>
        <v>0</v>
      </c>
      <c r="D28" s="44">
        <f aca="true" t="shared" si="8" ref="D28:O28">SUM(D24:D25)</f>
        <v>0</v>
      </c>
      <c r="E28" s="397">
        <f t="shared" si="8"/>
        <v>0</v>
      </c>
      <c r="F28" s="46">
        <f t="shared" si="8"/>
        <v>0</v>
      </c>
      <c r="G28" s="44">
        <f t="shared" si="8"/>
        <v>0</v>
      </c>
      <c r="H28" s="45">
        <f t="shared" si="8"/>
        <v>0</v>
      </c>
      <c r="I28" s="46">
        <f t="shared" si="8"/>
        <v>0</v>
      </c>
      <c r="J28" s="44">
        <f t="shared" si="8"/>
        <v>0</v>
      </c>
      <c r="K28" s="45">
        <f t="shared" si="8"/>
        <v>0</v>
      </c>
      <c r="L28" s="46">
        <f t="shared" si="8"/>
        <v>0</v>
      </c>
      <c r="M28" s="418">
        <f t="shared" si="8"/>
        <v>0</v>
      </c>
      <c r="N28" s="432">
        <f t="shared" si="8"/>
        <v>0</v>
      </c>
      <c r="O28" s="43">
        <f t="shared" si="8"/>
        <v>0</v>
      </c>
    </row>
    <row r="29" spans="1:15" ht="16.5" customHeight="1">
      <c r="A29" s="42" t="s">
        <v>3</v>
      </c>
      <c r="B29" s="41"/>
      <c r="C29" s="40"/>
      <c r="D29" s="39"/>
      <c r="E29" s="398"/>
      <c r="F29" s="40"/>
      <c r="G29" s="39"/>
      <c r="H29" s="37"/>
      <c r="I29" s="40"/>
      <c r="J29" s="39"/>
      <c r="K29" s="38"/>
      <c r="L29" s="89"/>
      <c r="M29" s="416"/>
      <c r="N29" s="433"/>
      <c r="O29" s="36"/>
    </row>
    <row r="30" spans="1:15" ht="16.5" customHeight="1">
      <c r="A30" s="35" t="s">
        <v>195</v>
      </c>
      <c r="B30" s="34"/>
      <c r="C30" s="456" t="e">
        <f>(C25/C12-1)*100</f>
        <v>#DIV/0!</v>
      </c>
      <c r="D30" s="457" t="e">
        <f aca="true" t="shared" si="9" ref="D30:O30">(D25/D12-1)*100</f>
        <v>#DIV/0!</v>
      </c>
      <c r="E30" s="458" t="e">
        <f t="shared" si="9"/>
        <v>#DIV/0!</v>
      </c>
      <c r="F30" s="456" t="e">
        <f t="shared" si="9"/>
        <v>#DIV/0!</v>
      </c>
      <c r="G30" s="459" t="e">
        <f t="shared" si="9"/>
        <v>#DIV/0!</v>
      </c>
      <c r="H30" s="460" t="e">
        <f t="shared" si="9"/>
        <v>#DIV/0!</v>
      </c>
      <c r="I30" s="461" t="e">
        <f t="shared" si="9"/>
        <v>#DIV/0!</v>
      </c>
      <c r="J30" s="457" t="e">
        <f t="shared" si="9"/>
        <v>#DIV/0!</v>
      </c>
      <c r="K30" s="462" t="e">
        <f t="shared" si="9"/>
        <v>#DIV/0!</v>
      </c>
      <c r="L30" s="461" t="e">
        <f t="shared" si="9"/>
        <v>#DIV/0!</v>
      </c>
      <c r="M30" s="463" t="e">
        <f t="shared" si="9"/>
        <v>#DIV/0!</v>
      </c>
      <c r="N30" s="464" t="e">
        <f t="shared" si="9"/>
        <v>#DIV/0!</v>
      </c>
      <c r="O30" s="465" t="e">
        <f t="shared" si="9"/>
        <v>#DIV/0!</v>
      </c>
    </row>
    <row r="31" spans="1:15" ht="7.5" customHeight="1" thickBot="1">
      <c r="A31" s="33"/>
      <c r="B31" s="32"/>
      <c r="C31" s="31"/>
      <c r="D31" s="30"/>
      <c r="E31" s="399"/>
      <c r="F31" s="29"/>
      <c r="G31" s="27"/>
      <c r="H31" s="26"/>
      <c r="I31" s="29"/>
      <c r="J31" s="27"/>
      <c r="K31" s="28"/>
      <c r="L31" s="29"/>
      <c r="M31" s="419"/>
      <c r="N31" s="434"/>
      <c r="O31" s="25"/>
    </row>
    <row r="32" spans="1:15" ht="16.5" customHeight="1">
      <c r="A32" s="24" t="s">
        <v>2</v>
      </c>
      <c r="B32" s="23"/>
      <c r="C32" s="22"/>
      <c r="D32" s="21"/>
      <c r="E32" s="400"/>
      <c r="F32" s="20"/>
      <c r="G32" s="18"/>
      <c r="H32" s="17"/>
      <c r="I32" s="20"/>
      <c r="J32" s="18"/>
      <c r="K32" s="19"/>
      <c r="L32" s="20"/>
      <c r="M32" s="420"/>
      <c r="N32" s="435"/>
      <c r="O32" s="16"/>
    </row>
    <row r="33" spans="1:15" ht="16.5" customHeight="1" thickBot="1">
      <c r="A33" s="444" t="s">
        <v>190</v>
      </c>
      <c r="B33" s="15"/>
      <c r="C33" s="14" t="e">
        <f aca="true" t="shared" si="10" ref="C33:O33">(C28/C27-1)*100</f>
        <v>#DIV/0!</v>
      </c>
      <c r="D33" s="10" t="e">
        <f t="shared" si="10"/>
        <v>#DIV/0!</v>
      </c>
      <c r="E33" s="401" t="e">
        <f t="shared" si="10"/>
        <v>#DIV/0!</v>
      </c>
      <c r="F33" s="14" t="e">
        <f t="shared" si="10"/>
        <v>#DIV/0!</v>
      </c>
      <c r="G33" s="13" t="e">
        <f t="shared" si="10"/>
        <v>#DIV/0!</v>
      </c>
      <c r="H33" s="9" t="e">
        <f t="shared" si="10"/>
        <v>#DIV/0!</v>
      </c>
      <c r="I33" s="12" t="e">
        <f t="shared" si="10"/>
        <v>#DIV/0!</v>
      </c>
      <c r="J33" s="10" t="e">
        <f t="shared" si="10"/>
        <v>#DIV/0!</v>
      </c>
      <c r="K33" s="11" t="e">
        <f t="shared" si="10"/>
        <v>#DIV/0!</v>
      </c>
      <c r="L33" s="12" t="e">
        <f t="shared" si="10"/>
        <v>#DIV/0!</v>
      </c>
      <c r="M33" s="421" t="e">
        <f t="shared" si="10"/>
        <v>#DIV/0!</v>
      </c>
      <c r="N33" s="436" t="e">
        <f t="shared" si="10"/>
        <v>#DIV/0!</v>
      </c>
      <c r="O33" s="8" t="e">
        <f t="shared" si="10"/>
        <v>#DIV/0!</v>
      </c>
    </row>
    <row r="34" spans="1:14" s="5" customFormat="1" ht="17.25" customHeight="1" thickTop="1">
      <c r="A34" s="88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8" t="s">
        <v>0</v>
      </c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5">
      <c r="C65516" s="2" t="e">
        <f>((C65512/C65499)-1)*100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0:B30 P30:IV30 A33:B33 P33:IV33">
    <cfRule type="cellIs" priority="1" dxfId="100" operator="lessThan" stopIfTrue="1">
      <formula>0</formula>
    </cfRule>
  </conditionalFormatting>
  <conditionalFormatting sqref="C29:O33">
    <cfRule type="cellIs" priority="2" dxfId="101" operator="lessThan" stopIfTrue="1">
      <formula>0</formula>
    </cfRule>
    <cfRule type="cellIs" priority="3" dxfId="102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E33" sqref="E33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6" t="s">
        <v>28</v>
      </c>
      <c r="O1" s="516"/>
    </row>
    <row r="2" ht="5.25" customHeight="1"/>
    <row r="3" ht="4.5" customHeight="1" thickBot="1"/>
    <row r="4" spans="1:15" ht="13.5" customHeight="1" thickTop="1">
      <c r="A4" s="517" t="s">
        <v>32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23" t="s">
        <v>25</v>
      </c>
      <c r="G7" s="524"/>
      <c r="H7" s="524"/>
      <c r="I7" s="524"/>
      <c r="J7" s="524"/>
      <c r="K7" s="524"/>
      <c r="L7" s="524"/>
      <c r="M7" s="524"/>
      <c r="N7" s="525"/>
      <c r="O7" s="529" t="s">
        <v>24</v>
      </c>
    </row>
    <row r="8" spans="1:15" ht="3.75" customHeight="1" thickBot="1">
      <c r="A8" s="82"/>
      <c r="B8" s="81"/>
      <c r="C8" s="80"/>
      <c r="D8" s="79"/>
      <c r="E8" s="78"/>
      <c r="F8" s="526"/>
      <c r="G8" s="527"/>
      <c r="H8" s="527"/>
      <c r="I8" s="527"/>
      <c r="J8" s="527"/>
      <c r="K8" s="527"/>
      <c r="L8" s="527"/>
      <c r="M8" s="527"/>
      <c r="N8" s="528"/>
      <c r="O8" s="530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38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30"/>
    </row>
    <row r="10" spans="1:15" s="71" customFormat="1" ht="18.75" customHeight="1" thickBot="1">
      <c r="A10" s="77"/>
      <c r="B10" s="76"/>
      <c r="C10" s="535"/>
      <c r="D10" s="537"/>
      <c r="E10" s="539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80" t="s">
        <v>17</v>
      </c>
      <c r="O10" s="531"/>
    </row>
    <row r="11" spans="1:15" s="69" customFormat="1" ht="18.75" customHeight="1" thickTop="1">
      <c r="A11" s="512">
        <v>2012</v>
      </c>
      <c r="B11" s="62" t="s">
        <v>7</v>
      </c>
      <c r="C11" s="447">
        <v>9210.109999999999</v>
      </c>
      <c r="D11" s="448">
        <v>1039.0659999999993</v>
      </c>
      <c r="E11" s="392">
        <f aca="true" t="shared" si="0" ref="E11:E25">D11+C11</f>
        <v>10249.175999999998</v>
      </c>
      <c r="F11" s="447">
        <v>25396.219</v>
      </c>
      <c r="G11" s="449">
        <v>14189.631999999996</v>
      </c>
      <c r="H11" s="450">
        <f aca="true" t="shared" si="1" ref="H11:H22">G11+F11</f>
        <v>39585.850999999995</v>
      </c>
      <c r="I11" s="451">
        <v>2258.958</v>
      </c>
      <c r="J11" s="452">
        <v>545.3380000000001</v>
      </c>
      <c r="K11" s="453">
        <f aca="true" t="shared" si="2" ref="K11:K22">J11+I11</f>
        <v>2804.2960000000003</v>
      </c>
      <c r="L11" s="454">
        <f aca="true" t="shared" si="3" ref="L11:N24">I11+F11</f>
        <v>27655.177</v>
      </c>
      <c r="M11" s="455">
        <f t="shared" si="3"/>
        <v>14734.969999999996</v>
      </c>
      <c r="N11" s="428">
        <f t="shared" si="3"/>
        <v>42390.147</v>
      </c>
      <c r="O11" s="70">
        <f aca="true" t="shared" si="4" ref="O11:O24">N11+E11</f>
        <v>52639.323</v>
      </c>
    </row>
    <row r="12" spans="1:15" ht="18.75" customHeight="1">
      <c r="A12" s="513"/>
      <c r="B12" s="62" t="s">
        <v>6</v>
      </c>
      <c r="C12" s="52">
        <v>9720.685</v>
      </c>
      <c r="D12" s="61">
        <v>1309.3049999999996</v>
      </c>
      <c r="E12" s="393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9">
        <f t="shared" si="3"/>
        <v>28480.868</v>
      </c>
      <c r="M12" s="415">
        <f t="shared" si="3"/>
        <v>17636.171000000006</v>
      </c>
      <c r="N12" s="429">
        <f t="shared" si="3"/>
        <v>46117.039000000004</v>
      </c>
      <c r="O12" s="55">
        <f t="shared" si="4"/>
        <v>57147.029</v>
      </c>
    </row>
    <row r="13" spans="1:15" ht="18.75" customHeight="1">
      <c r="A13" s="513"/>
      <c r="B13" s="62" t="s">
        <v>5</v>
      </c>
      <c r="C13" s="52">
        <v>11697.127000000002</v>
      </c>
      <c r="D13" s="61">
        <v>1510.873999999999</v>
      </c>
      <c r="E13" s="393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9">
        <v>2734.741</v>
      </c>
      <c r="J13" s="58">
        <v>1962.816</v>
      </c>
      <c r="K13" s="57">
        <f t="shared" si="2"/>
        <v>4697.557</v>
      </c>
      <c r="L13" s="369">
        <f t="shared" si="3"/>
        <v>27741.070999999996</v>
      </c>
      <c r="M13" s="415">
        <f t="shared" si="3"/>
        <v>20266.154000000002</v>
      </c>
      <c r="N13" s="429">
        <f t="shared" si="3"/>
        <v>48007.225</v>
      </c>
      <c r="O13" s="55">
        <f t="shared" si="4"/>
        <v>61215.225999999995</v>
      </c>
    </row>
    <row r="14" spans="1:15" ht="18.75" customHeight="1">
      <c r="A14" s="513"/>
      <c r="B14" s="62" t="s">
        <v>16</v>
      </c>
      <c r="C14" s="52">
        <v>9890.865999999996</v>
      </c>
      <c r="D14" s="61">
        <v>1125.8489999999988</v>
      </c>
      <c r="E14" s="393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9">
        <f t="shared" si="3"/>
        <v>32751.307999999997</v>
      </c>
      <c r="M14" s="415">
        <f t="shared" si="3"/>
        <v>18381.163999999997</v>
      </c>
      <c r="N14" s="429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13"/>
      <c r="B15" s="62" t="s">
        <v>15</v>
      </c>
      <c r="C15" s="52">
        <v>11143.578999999994</v>
      </c>
      <c r="D15" s="61">
        <v>1192.4209999999964</v>
      </c>
      <c r="E15" s="393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9">
        <f t="shared" si="3"/>
        <v>33430.639999999985</v>
      </c>
      <c r="M15" s="415">
        <f t="shared" si="3"/>
        <v>19343.227999999996</v>
      </c>
      <c r="N15" s="429">
        <f t="shared" si="3"/>
        <v>52773.86799999998</v>
      </c>
      <c r="O15" s="55">
        <f t="shared" si="4"/>
        <v>65109.86799999997</v>
      </c>
    </row>
    <row r="16" spans="1:15" s="389" customFormat="1" ht="18.75" customHeight="1">
      <c r="A16" s="513"/>
      <c r="B16" s="68" t="s">
        <v>14</v>
      </c>
      <c r="C16" s="52">
        <v>10325.54199999999</v>
      </c>
      <c r="D16" s="61">
        <v>1139.5539999999996</v>
      </c>
      <c r="E16" s="393">
        <f t="shared" si="0"/>
        <v>11465.09599999999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9">
        <f t="shared" si="3"/>
        <v>26139.621</v>
      </c>
      <c r="M16" s="415">
        <f t="shared" si="3"/>
        <v>18567.443</v>
      </c>
      <c r="N16" s="429">
        <f t="shared" si="3"/>
        <v>44707.064000000006</v>
      </c>
      <c r="O16" s="55">
        <f t="shared" si="4"/>
        <v>56172.159999999996</v>
      </c>
    </row>
    <row r="17" spans="1:15" s="402" customFormat="1" ht="18.75" customHeight="1">
      <c r="A17" s="513"/>
      <c r="B17" s="62" t="s">
        <v>13</v>
      </c>
      <c r="C17" s="52">
        <v>10297.995999999996</v>
      </c>
      <c r="D17" s="61">
        <v>1229.7600000000004</v>
      </c>
      <c r="E17" s="393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9">
        <f t="shared" si="3"/>
        <v>24327.229</v>
      </c>
      <c r="M17" s="415">
        <f t="shared" si="3"/>
        <v>17153.84599999999</v>
      </c>
      <c r="N17" s="429">
        <f t="shared" si="3"/>
        <v>41481.07499999999</v>
      </c>
      <c r="O17" s="55">
        <f t="shared" si="4"/>
        <v>53008.830999999984</v>
      </c>
    </row>
    <row r="18" spans="1:15" s="413" customFormat="1" ht="18.75" customHeight="1">
      <c r="A18" s="513"/>
      <c r="B18" s="62" t="s">
        <v>12</v>
      </c>
      <c r="C18" s="52">
        <v>9764.418000000003</v>
      </c>
      <c r="D18" s="61">
        <v>1549.9879999999991</v>
      </c>
      <c r="E18" s="393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9">
        <f t="shared" si="3"/>
        <v>27282.009000000013</v>
      </c>
      <c r="M18" s="415">
        <f t="shared" si="3"/>
        <v>19350.002</v>
      </c>
      <c r="N18" s="429">
        <f t="shared" si="3"/>
        <v>46632.01100000001</v>
      </c>
      <c r="O18" s="55">
        <f t="shared" si="4"/>
        <v>57946.417000000016</v>
      </c>
    </row>
    <row r="19" spans="1:15" ht="18.75" customHeight="1">
      <c r="A19" s="513"/>
      <c r="B19" s="62" t="s">
        <v>11</v>
      </c>
      <c r="C19" s="52">
        <v>9757.755999999996</v>
      </c>
      <c r="D19" s="61">
        <v>1184.679999999998</v>
      </c>
      <c r="E19" s="393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9">
        <f t="shared" si="3"/>
        <v>27188.675999999992</v>
      </c>
      <c r="M19" s="415">
        <f t="shared" si="3"/>
        <v>21067.359000000008</v>
      </c>
      <c r="N19" s="429">
        <f t="shared" si="3"/>
        <v>48256.034999999996</v>
      </c>
      <c r="O19" s="55">
        <f t="shared" si="4"/>
        <v>59198.47099999999</v>
      </c>
    </row>
    <row r="20" spans="1:15" s="422" customFormat="1" ht="18.75" customHeight="1">
      <c r="A20" s="514"/>
      <c r="B20" s="62" t="s">
        <v>10</v>
      </c>
      <c r="C20" s="52">
        <v>11058.368999999992</v>
      </c>
      <c r="D20" s="61">
        <v>1354.8229999999976</v>
      </c>
      <c r="E20" s="393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9">
        <f t="shared" si="3"/>
        <v>29121.21600000001</v>
      </c>
      <c r="M20" s="415">
        <f t="shared" si="3"/>
        <v>19691.68399999999</v>
      </c>
      <c r="N20" s="429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13"/>
      <c r="B21" s="62" t="s">
        <v>9</v>
      </c>
      <c r="C21" s="52">
        <v>11508.782999999994</v>
      </c>
      <c r="D21" s="61">
        <v>1266.3759999999988</v>
      </c>
      <c r="E21" s="393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9">
        <f t="shared" si="3"/>
        <v>27939.52500000001</v>
      </c>
      <c r="M21" s="415">
        <f t="shared" si="3"/>
        <v>22149.248000000003</v>
      </c>
      <c r="N21" s="429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15"/>
      <c r="B22" s="62" t="s">
        <v>8</v>
      </c>
      <c r="C22" s="52">
        <v>12160.971999999998</v>
      </c>
      <c r="D22" s="61">
        <v>1509.9099999999978</v>
      </c>
      <c r="E22" s="393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9">
        <f t="shared" si="3"/>
        <v>28595.596000000005</v>
      </c>
      <c r="M22" s="415">
        <f t="shared" si="3"/>
        <v>22065.155000000006</v>
      </c>
      <c r="N22" s="429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1151.3699999999992</v>
      </c>
      <c r="E24" s="393">
        <f t="shared" si="0"/>
        <v>10955.909</v>
      </c>
      <c r="F24" s="60">
        <v>27487.991</v>
      </c>
      <c r="G24" s="50">
        <v>15208.326999999997</v>
      </c>
      <c r="H24" s="56">
        <f>G24+F24</f>
        <v>42696.318</v>
      </c>
      <c r="I24" s="59">
        <v>3909.5429999999997</v>
      </c>
      <c r="J24" s="58">
        <v>1861.331</v>
      </c>
      <c r="K24" s="57">
        <f>J24+I24</f>
        <v>5770.874</v>
      </c>
      <c r="L24" s="369">
        <f t="shared" si="3"/>
        <v>31397.534</v>
      </c>
      <c r="M24" s="415">
        <f t="shared" si="3"/>
        <v>17069.657999999996</v>
      </c>
      <c r="N24" s="429">
        <f t="shared" si="3"/>
        <v>48467.191999999995</v>
      </c>
      <c r="O24" s="55">
        <f t="shared" si="4"/>
        <v>59423.100999999995</v>
      </c>
    </row>
    <row r="25" spans="1:15" ht="19.5" customHeight="1" thickBot="1">
      <c r="A25" s="63"/>
      <c r="B25" s="90" t="s">
        <v>6</v>
      </c>
      <c r="C25" s="52">
        <v>9939.675999999998</v>
      </c>
      <c r="D25" s="61">
        <v>1286.9309999999982</v>
      </c>
      <c r="E25" s="393">
        <f t="shared" si="0"/>
        <v>11226.606999999996</v>
      </c>
      <c r="F25" s="60">
        <v>28441.969</v>
      </c>
      <c r="G25" s="50">
        <v>15849.470999999992</v>
      </c>
      <c r="H25" s="56">
        <f>G25+F25</f>
        <v>44291.439999999995</v>
      </c>
      <c r="I25" s="59">
        <v>3371.753</v>
      </c>
      <c r="J25" s="58">
        <v>2178.4819999999995</v>
      </c>
      <c r="K25" s="57">
        <f>J25+I25</f>
        <v>5550.235</v>
      </c>
      <c r="L25" s="369">
        <f>I25+F25</f>
        <v>31813.722</v>
      </c>
      <c r="M25" s="415">
        <f>J25+G25</f>
        <v>18027.95299999999</v>
      </c>
      <c r="N25" s="429">
        <f>K25+H25</f>
        <v>49841.674999999996</v>
      </c>
      <c r="O25" s="55">
        <f>N25+E25</f>
        <v>61068.28199999999</v>
      </c>
    </row>
    <row r="26" spans="1:15" ht="18" customHeight="1">
      <c r="A26" s="53" t="s">
        <v>4</v>
      </c>
      <c r="B26" s="41"/>
      <c r="C26" s="40"/>
      <c r="D26" s="39"/>
      <c r="E26" s="395"/>
      <c r="F26" s="40"/>
      <c r="G26" s="39"/>
      <c r="H26" s="38"/>
      <c r="I26" s="40"/>
      <c r="J26" s="39"/>
      <c r="K26" s="38"/>
      <c r="L26" s="89"/>
      <c r="M26" s="416"/>
      <c r="N26" s="430"/>
      <c r="O26" s="36"/>
    </row>
    <row r="27" spans="1:15" ht="18" customHeight="1">
      <c r="A27" s="35" t="s">
        <v>188</v>
      </c>
      <c r="B27" s="48"/>
      <c r="C27" s="52">
        <f>SUM(C11:C12)</f>
        <v>18930.795</v>
      </c>
      <c r="D27" s="50">
        <f aca="true" t="shared" si="5" ref="D27:O27">SUM(D11:D12)</f>
        <v>2348.370999999999</v>
      </c>
      <c r="E27" s="396">
        <f t="shared" si="5"/>
        <v>21279.165999999997</v>
      </c>
      <c r="F27" s="52">
        <f t="shared" si="5"/>
        <v>51685.388999999996</v>
      </c>
      <c r="G27" s="50">
        <f t="shared" si="5"/>
        <v>30088.896</v>
      </c>
      <c r="H27" s="51">
        <f t="shared" si="5"/>
        <v>81774.285</v>
      </c>
      <c r="I27" s="52">
        <f t="shared" si="5"/>
        <v>4450.656</v>
      </c>
      <c r="J27" s="50">
        <f t="shared" si="5"/>
        <v>2282.2450000000003</v>
      </c>
      <c r="K27" s="51">
        <f t="shared" si="5"/>
        <v>6732.901</v>
      </c>
      <c r="L27" s="52">
        <f t="shared" si="5"/>
        <v>56136.045</v>
      </c>
      <c r="M27" s="417">
        <f t="shared" si="5"/>
        <v>32371.141000000003</v>
      </c>
      <c r="N27" s="431">
        <f t="shared" si="5"/>
        <v>88507.186</v>
      </c>
      <c r="O27" s="49">
        <f t="shared" si="5"/>
        <v>109786.352</v>
      </c>
    </row>
    <row r="28" spans="1:15" ht="18" customHeight="1" thickBot="1">
      <c r="A28" s="35" t="s">
        <v>189</v>
      </c>
      <c r="B28" s="48"/>
      <c r="C28" s="47">
        <f>SUM(C24:C25)</f>
        <v>19744.214999999997</v>
      </c>
      <c r="D28" s="44">
        <f aca="true" t="shared" si="6" ref="D28:O28">SUM(D24:D25)</f>
        <v>2438.3009999999977</v>
      </c>
      <c r="E28" s="397">
        <f t="shared" si="6"/>
        <v>22182.515999999996</v>
      </c>
      <c r="F28" s="46">
        <f t="shared" si="6"/>
        <v>55929.96000000001</v>
      </c>
      <c r="G28" s="44">
        <f t="shared" si="6"/>
        <v>31057.797999999988</v>
      </c>
      <c r="H28" s="45">
        <f t="shared" si="6"/>
        <v>86987.758</v>
      </c>
      <c r="I28" s="46">
        <f t="shared" si="6"/>
        <v>7281.296</v>
      </c>
      <c r="J28" s="44">
        <f t="shared" si="6"/>
        <v>4039.812999999999</v>
      </c>
      <c r="K28" s="45">
        <f t="shared" si="6"/>
        <v>11321.109</v>
      </c>
      <c r="L28" s="46">
        <f t="shared" si="6"/>
        <v>63211.256</v>
      </c>
      <c r="M28" s="418">
        <f t="shared" si="6"/>
        <v>35097.61099999999</v>
      </c>
      <c r="N28" s="432">
        <f t="shared" si="6"/>
        <v>98308.867</v>
      </c>
      <c r="O28" s="43">
        <f t="shared" si="6"/>
        <v>120491.38299999999</v>
      </c>
    </row>
    <row r="29" spans="1:15" ht="16.5" customHeight="1">
      <c r="A29" s="42" t="s">
        <v>3</v>
      </c>
      <c r="B29" s="41"/>
      <c r="C29" s="40"/>
      <c r="D29" s="39"/>
      <c r="E29" s="398"/>
      <c r="F29" s="40"/>
      <c r="G29" s="39"/>
      <c r="H29" s="37"/>
      <c r="I29" s="40"/>
      <c r="J29" s="39"/>
      <c r="K29" s="38"/>
      <c r="L29" s="89"/>
      <c r="M29" s="416"/>
      <c r="N29" s="433"/>
      <c r="O29" s="36"/>
    </row>
    <row r="30" spans="1:15" ht="16.5" customHeight="1">
      <c r="A30" s="35" t="s">
        <v>195</v>
      </c>
      <c r="B30" s="34"/>
      <c r="C30" s="456">
        <f>(C25/C12-1)*100</f>
        <v>2.252835062549585</v>
      </c>
      <c r="D30" s="457">
        <f aca="true" t="shared" si="7" ref="D30:O30">(D25/D12-1)*100</f>
        <v>-1.7088455325536378</v>
      </c>
      <c r="E30" s="458">
        <f t="shared" si="7"/>
        <v>1.7825673459359148</v>
      </c>
      <c r="F30" s="456">
        <f t="shared" si="7"/>
        <v>8.188919619752166</v>
      </c>
      <c r="G30" s="459">
        <f t="shared" si="7"/>
        <v>-0.31317801880648144</v>
      </c>
      <c r="H30" s="460">
        <f t="shared" si="7"/>
        <v>4.984792751492018</v>
      </c>
      <c r="I30" s="461">
        <f t="shared" si="7"/>
        <v>53.84204393123506</v>
      </c>
      <c r="J30" s="457">
        <f t="shared" si="7"/>
        <v>25.42306525334974</v>
      </c>
      <c r="K30" s="462">
        <f t="shared" si="7"/>
        <v>41.277501810439055</v>
      </c>
      <c r="L30" s="461">
        <f t="shared" si="7"/>
        <v>11.702080147276428</v>
      </c>
      <c r="M30" s="463">
        <f t="shared" si="7"/>
        <v>2.2214685942883117</v>
      </c>
      <c r="N30" s="464">
        <f t="shared" si="7"/>
        <v>8.076485569682813</v>
      </c>
      <c r="O30" s="465">
        <f t="shared" si="7"/>
        <v>6.861691795036262</v>
      </c>
    </row>
    <row r="31" spans="1:15" ht="7.5" customHeight="1" thickBot="1">
      <c r="A31" s="33"/>
      <c r="B31" s="32"/>
      <c r="C31" s="31"/>
      <c r="D31" s="30"/>
      <c r="E31" s="399"/>
      <c r="F31" s="29"/>
      <c r="G31" s="27"/>
      <c r="H31" s="26"/>
      <c r="I31" s="29"/>
      <c r="J31" s="27"/>
      <c r="K31" s="28"/>
      <c r="L31" s="29"/>
      <c r="M31" s="419"/>
      <c r="N31" s="434"/>
      <c r="O31" s="25"/>
    </row>
    <row r="32" spans="1:15" ht="16.5" customHeight="1">
      <c r="A32" s="24" t="s">
        <v>2</v>
      </c>
      <c r="B32" s="23"/>
      <c r="C32" s="22"/>
      <c r="D32" s="21"/>
      <c r="E32" s="400"/>
      <c r="F32" s="20"/>
      <c r="G32" s="18"/>
      <c r="H32" s="17"/>
      <c r="I32" s="20"/>
      <c r="J32" s="18"/>
      <c r="K32" s="19"/>
      <c r="L32" s="20"/>
      <c r="M32" s="420"/>
      <c r="N32" s="435"/>
      <c r="O32" s="16"/>
    </row>
    <row r="33" spans="1:15" ht="16.5" customHeight="1" thickBot="1">
      <c r="A33" s="444" t="s">
        <v>190</v>
      </c>
      <c r="B33" s="15"/>
      <c r="C33" s="14">
        <f aca="true" t="shared" si="8" ref="C33:O33">(C28/C27-1)*100</f>
        <v>4.2968084541615825</v>
      </c>
      <c r="D33" s="10">
        <f t="shared" si="8"/>
        <v>3.8294630618415315</v>
      </c>
      <c r="E33" s="401">
        <f t="shared" si="8"/>
        <v>4.245232167463708</v>
      </c>
      <c r="F33" s="14">
        <f t="shared" si="8"/>
        <v>8.212322828797912</v>
      </c>
      <c r="G33" s="13">
        <f t="shared" si="8"/>
        <v>3.2201314398507153</v>
      </c>
      <c r="H33" s="9">
        <f t="shared" si="8"/>
        <v>6.375443087029131</v>
      </c>
      <c r="I33" s="12">
        <f t="shared" si="8"/>
        <v>63.60051192453429</v>
      </c>
      <c r="J33" s="10">
        <f t="shared" si="8"/>
        <v>77.010487480529</v>
      </c>
      <c r="K33" s="11">
        <f t="shared" si="8"/>
        <v>68.14607848830691</v>
      </c>
      <c r="L33" s="12">
        <f t="shared" si="8"/>
        <v>12.603686276794178</v>
      </c>
      <c r="M33" s="421">
        <f t="shared" si="8"/>
        <v>8.422532897434753</v>
      </c>
      <c r="N33" s="436">
        <f t="shared" si="8"/>
        <v>11.074446542679595</v>
      </c>
      <c r="O33" s="8">
        <f t="shared" si="8"/>
        <v>9.75078486987162</v>
      </c>
    </row>
    <row r="34" spans="1:14" s="5" customFormat="1" ht="17.25" customHeight="1" thickTop="1">
      <c r="A34" s="88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88" t="s">
        <v>0</v>
      </c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5">
      <c r="C65516" s="2" t="e">
        <f>((C65512/C65499)-1)*100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0:IV30 P33:IV33">
    <cfRule type="cellIs" priority="2" dxfId="100" operator="lessThan" stopIfTrue="1">
      <formula>0</formula>
    </cfRule>
  </conditionalFormatting>
  <conditionalFormatting sqref="C29:O33">
    <cfRule type="cellIs" priority="3" dxfId="101" operator="lessThan" stopIfTrue="1">
      <formula>0</formula>
    </cfRule>
    <cfRule type="cellIs" priority="4" dxfId="102" operator="greaterThanOrEqual" stopIfTrue="1">
      <formula>0</formula>
    </cfRule>
  </conditionalFormatting>
  <conditionalFormatting sqref="A30:B30 A33:B33">
    <cfRule type="cellIs" priority="1" dxfId="100" operator="lessThan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7" t="s">
        <v>28</v>
      </c>
      <c r="O1" s="548"/>
      <c r="P1" s="548"/>
      <c r="Q1" s="549"/>
    </row>
    <row r="2" ht="7.5" customHeight="1" thickBot="1"/>
    <row r="3" spans="1:17" ht="24" customHeight="1">
      <c r="A3" s="555" t="s">
        <v>39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ht="18" customHeight="1" thickBot="1">
      <c r="A4" s="558" t="s">
        <v>38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</row>
    <row r="5" spans="1:17" ht="15" thickBot="1">
      <c r="A5" s="561" t="s">
        <v>37</v>
      </c>
      <c r="B5" s="550" t="s">
        <v>36</v>
      </c>
      <c r="C5" s="551"/>
      <c r="D5" s="551"/>
      <c r="E5" s="551"/>
      <c r="F5" s="552"/>
      <c r="G5" s="552"/>
      <c r="H5" s="552"/>
      <c r="I5" s="553"/>
      <c r="J5" s="551" t="s">
        <v>35</v>
      </c>
      <c r="K5" s="551"/>
      <c r="L5" s="551"/>
      <c r="M5" s="551"/>
      <c r="N5" s="551"/>
      <c r="O5" s="551"/>
      <c r="P5" s="551"/>
      <c r="Q5" s="554"/>
    </row>
    <row r="6" spans="1:17" s="120" customFormat="1" ht="25.5" customHeight="1" thickBot="1">
      <c r="A6" s="562"/>
      <c r="B6" s="544" t="s">
        <v>191</v>
      </c>
      <c r="C6" s="545"/>
      <c r="D6" s="546"/>
      <c r="E6" s="542" t="s">
        <v>34</v>
      </c>
      <c r="F6" s="544" t="s">
        <v>192</v>
      </c>
      <c r="G6" s="545"/>
      <c r="H6" s="546"/>
      <c r="I6" s="540" t="s">
        <v>33</v>
      </c>
      <c r="J6" s="544" t="s">
        <v>193</v>
      </c>
      <c r="K6" s="545"/>
      <c r="L6" s="546"/>
      <c r="M6" s="542" t="s">
        <v>34</v>
      </c>
      <c r="N6" s="544" t="s">
        <v>194</v>
      </c>
      <c r="O6" s="545"/>
      <c r="P6" s="546"/>
      <c r="Q6" s="542" t="s">
        <v>33</v>
      </c>
    </row>
    <row r="7" spans="1:17" s="115" customFormat="1" ht="26.25" thickBot="1">
      <c r="A7" s="563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96" customFormat="1" ht="16.5" customHeight="1" thickBot="1">
      <c r="A8" s="114" t="s">
        <v>24</v>
      </c>
      <c r="B8" s="110">
        <f>SUM(B9:B24)</f>
        <v>1332586</v>
      </c>
      <c r="C8" s="109">
        <f>SUM(C9:C24)</f>
        <v>63751</v>
      </c>
      <c r="D8" s="109">
        <f aca="true" t="shared" si="0" ref="D8:D14">C8+B8</f>
        <v>1396337</v>
      </c>
      <c r="E8" s="111">
        <f aca="true" t="shared" si="1" ref="E8:E14">(D8/$D$8)</f>
        <v>1</v>
      </c>
      <c r="F8" s="110">
        <f>SUM(F9:F24)</f>
        <v>1131090</v>
      </c>
      <c r="G8" s="109">
        <f>SUM(G9:G24)</f>
        <v>65966</v>
      </c>
      <c r="H8" s="109">
        <f aca="true" t="shared" si="2" ref="H8:H14">G8+F8</f>
        <v>1197056</v>
      </c>
      <c r="I8" s="108">
        <f aca="true" t="shared" si="3" ref="I8:I14">(D8/H8-1)*100</f>
        <v>16.647592092600515</v>
      </c>
      <c r="J8" s="113">
        <f>SUM(J9:J24)</f>
        <v>2873666</v>
      </c>
      <c r="K8" s="112">
        <f>SUM(K9:K24)</f>
        <v>137889</v>
      </c>
      <c r="L8" s="109">
        <f aca="true" t="shared" si="4" ref="L8:L14">K8+J8</f>
        <v>3011555</v>
      </c>
      <c r="M8" s="111">
        <f aca="true" t="shared" si="5" ref="M8:M14">(L8/$L$8)</f>
        <v>1</v>
      </c>
      <c r="N8" s="110">
        <f>SUM(N9:N24)</f>
        <v>2404800</v>
      </c>
      <c r="O8" s="109">
        <f>SUM(O9:O24)</f>
        <v>146822</v>
      </c>
      <c r="P8" s="109">
        <f aca="true" t="shared" si="6" ref="P8:P14">O8+N8</f>
        <v>2551622</v>
      </c>
      <c r="Q8" s="108">
        <f aca="true" t="shared" si="7" ref="Q8:Q14">(L8/P8-1)*100</f>
        <v>18.025122843430562</v>
      </c>
    </row>
    <row r="9" spans="1:17" s="96" customFormat="1" ht="18" customHeight="1" thickTop="1">
      <c r="A9" s="107" t="s">
        <v>196</v>
      </c>
      <c r="B9" s="104">
        <v>779081</v>
      </c>
      <c r="C9" s="103">
        <v>24653</v>
      </c>
      <c r="D9" s="103">
        <f t="shared" si="0"/>
        <v>803734</v>
      </c>
      <c r="E9" s="105">
        <f t="shared" si="1"/>
        <v>0.5756017351112231</v>
      </c>
      <c r="F9" s="104">
        <v>708049</v>
      </c>
      <c r="G9" s="103">
        <v>25614</v>
      </c>
      <c r="H9" s="103">
        <f t="shared" si="2"/>
        <v>733663</v>
      </c>
      <c r="I9" s="106">
        <f t="shared" si="3"/>
        <v>9.550842825657014</v>
      </c>
      <c r="J9" s="104">
        <v>1622108</v>
      </c>
      <c r="K9" s="103">
        <v>55753</v>
      </c>
      <c r="L9" s="103">
        <f t="shared" si="4"/>
        <v>1677861</v>
      </c>
      <c r="M9" s="105">
        <f t="shared" si="5"/>
        <v>0.5571410782801576</v>
      </c>
      <c r="N9" s="104">
        <v>1416663</v>
      </c>
      <c r="O9" s="103">
        <v>62940</v>
      </c>
      <c r="P9" s="103">
        <f t="shared" si="6"/>
        <v>1479603</v>
      </c>
      <c r="Q9" s="102">
        <f t="shared" si="7"/>
        <v>13.39940511069524</v>
      </c>
    </row>
    <row r="10" spans="1:17" s="96" customFormat="1" ht="18" customHeight="1">
      <c r="A10" s="107" t="s">
        <v>197</v>
      </c>
      <c r="B10" s="104">
        <v>236072</v>
      </c>
      <c r="C10" s="103">
        <v>0</v>
      </c>
      <c r="D10" s="103">
        <f t="shared" si="0"/>
        <v>236072</v>
      </c>
      <c r="E10" s="105">
        <f t="shared" si="1"/>
        <v>0.16906520417349108</v>
      </c>
      <c r="F10" s="104">
        <v>203005</v>
      </c>
      <c r="G10" s="103">
        <v>1511</v>
      </c>
      <c r="H10" s="103">
        <f t="shared" si="2"/>
        <v>204516</v>
      </c>
      <c r="I10" s="106">
        <f t="shared" si="3"/>
        <v>15.429599640125957</v>
      </c>
      <c r="J10" s="104">
        <v>525478</v>
      </c>
      <c r="K10" s="103"/>
      <c r="L10" s="103">
        <f t="shared" si="4"/>
        <v>525478</v>
      </c>
      <c r="M10" s="105">
        <f t="shared" si="5"/>
        <v>0.17448726654502408</v>
      </c>
      <c r="N10" s="104">
        <v>502028</v>
      </c>
      <c r="O10" s="103">
        <v>5262</v>
      </c>
      <c r="P10" s="103">
        <f t="shared" si="6"/>
        <v>507290</v>
      </c>
      <c r="Q10" s="102">
        <f t="shared" si="7"/>
        <v>3.5853259476827937</v>
      </c>
    </row>
    <row r="11" spans="1:17" s="96" customFormat="1" ht="18" customHeight="1">
      <c r="A11" s="107" t="s">
        <v>198</v>
      </c>
      <c r="B11" s="104">
        <v>108207</v>
      </c>
      <c r="C11" s="103">
        <v>0</v>
      </c>
      <c r="D11" s="103">
        <f t="shared" si="0"/>
        <v>108207</v>
      </c>
      <c r="E11" s="105">
        <f t="shared" si="1"/>
        <v>0.07749347041580937</v>
      </c>
      <c r="F11" s="104"/>
      <c r="G11" s="103"/>
      <c r="H11" s="103">
        <f t="shared" si="2"/>
        <v>0</v>
      </c>
      <c r="I11" s="106"/>
      <c r="J11" s="104">
        <v>263175</v>
      </c>
      <c r="K11" s="103"/>
      <c r="L11" s="103">
        <f t="shared" si="4"/>
        <v>263175</v>
      </c>
      <c r="M11" s="105">
        <f t="shared" si="5"/>
        <v>0.08738840897808607</v>
      </c>
      <c r="N11" s="104"/>
      <c r="O11" s="103"/>
      <c r="P11" s="103">
        <f t="shared" si="6"/>
        <v>0</v>
      </c>
      <c r="Q11" s="102"/>
    </row>
    <row r="12" spans="1:17" s="96" customFormat="1" ht="18" customHeight="1">
      <c r="A12" s="107" t="s">
        <v>199</v>
      </c>
      <c r="B12" s="104">
        <v>82086</v>
      </c>
      <c r="C12" s="103">
        <v>0</v>
      </c>
      <c r="D12" s="103">
        <f t="shared" si="0"/>
        <v>82086</v>
      </c>
      <c r="E12" s="105">
        <f t="shared" si="1"/>
        <v>0.05878666826131514</v>
      </c>
      <c r="F12" s="104">
        <v>97315</v>
      </c>
      <c r="G12" s="103"/>
      <c r="H12" s="103">
        <f t="shared" si="2"/>
        <v>97315</v>
      </c>
      <c r="I12" s="106">
        <f t="shared" si="3"/>
        <v>-15.649180496326364</v>
      </c>
      <c r="J12" s="104">
        <v>194283</v>
      </c>
      <c r="K12" s="103"/>
      <c r="L12" s="103">
        <f t="shared" si="4"/>
        <v>194283</v>
      </c>
      <c r="M12" s="105">
        <f t="shared" si="5"/>
        <v>0.0645125192799069</v>
      </c>
      <c r="N12" s="104">
        <v>221719</v>
      </c>
      <c r="O12" s="103"/>
      <c r="P12" s="103">
        <f t="shared" si="6"/>
        <v>221719</v>
      </c>
      <c r="Q12" s="102">
        <f t="shared" si="7"/>
        <v>-12.374221424415587</v>
      </c>
    </row>
    <row r="13" spans="1:17" s="96" customFormat="1" ht="18" customHeight="1">
      <c r="A13" s="481" t="s">
        <v>200</v>
      </c>
      <c r="B13" s="482">
        <v>54041</v>
      </c>
      <c r="C13" s="483">
        <v>146</v>
      </c>
      <c r="D13" s="483">
        <f t="shared" si="0"/>
        <v>54187</v>
      </c>
      <c r="E13" s="484">
        <f t="shared" si="1"/>
        <v>0.03880653452569115</v>
      </c>
      <c r="F13" s="482">
        <v>54938</v>
      </c>
      <c r="G13" s="483">
        <v>313</v>
      </c>
      <c r="H13" s="483">
        <f t="shared" si="2"/>
        <v>55251</v>
      </c>
      <c r="I13" s="106">
        <f t="shared" si="3"/>
        <v>-1.925756999873307</v>
      </c>
      <c r="J13" s="482">
        <v>119177</v>
      </c>
      <c r="K13" s="483">
        <v>183</v>
      </c>
      <c r="L13" s="483">
        <f t="shared" si="4"/>
        <v>119360</v>
      </c>
      <c r="M13" s="484">
        <f t="shared" si="5"/>
        <v>0.03963400967274382</v>
      </c>
      <c r="N13" s="482">
        <v>121185</v>
      </c>
      <c r="O13" s="483">
        <v>513</v>
      </c>
      <c r="P13" s="483">
        <f t="shared" si="6"/>
        <v>121698</v>
      </c>
      <c r="Q13" s="102">
        <f t="shared" si="7"/>
        <v>-1.9211490739371229</v>
      </c>
    </row>
    <row r="14" spans="1:17" s="96" customFormat="1" ht="18" customHeight="1">
      <c r="A14" s="107" t="s">
        <v>201</v>
      </c>
      <c r="B14" s="104">
        <v>53770</v>
      </c>
      <c r="C14" s="103">
        <v>0</v>
      </c>
      <c r="D14" s="103">
        <f t="shared" si="0"/>
        <v>53770</v>
      </c>
      <c r="E14" s="105">
        <f t="shared" si="1"/>
        <v>0.038507896016506046</v>
      </c>
      <c r="F14" s="104">
        <v>49531</v>
      </c>
      <c r="G14" s="103"/>
      <c r="H14" s="103">
        <f t="shared" si="2"/>
        <v>49531</v>
      </c>
      <c r="I14" s="106">
        <f t="shared" si="3"/>
        <v>8.55827663483475</v>
      </c>
      <c r="J14" s="104">
        <v>108013</v>
      </c>
      <c r="K14" s="103"/>
      <c r="L14" s="103">
        <f t="shared" si="4"/>
        <v>108013</v>
      </c>
      <c r="M14" s="105">
        <f t="shared" si="5"/>
        <v>0.03586618872974261</v>
      </c>
      <c r="N14" s="104">
        <v>103138</v>
      </c>
      <c r="O14" s="103"/>
      <c r="P14" s="103">
        <f t="shared" si="6"/>
        <v>103138</v>
      </c>
      <c r="Q14" s="102">
        <f t="shared" si="7"/>
        <v>4.7266768795206415</v>
      </c>
    </row>
    <row r="15" spans="1:17" s="96" customFormat="1" ht="18" customHeight="1">
      <c r="A15" s="107" t="s">
        <v>202</v>
      </c>
      <c r="B15" s="104">
        <v>19329</v>
      </c>
      <c r="C15" s="103">
        <v>0</v>
      </c>
      <c r="D15" s="103">
        <f>C15+B15</f>
        <v>19329</v>
      </c>
      <c r="E15" s="105">
        <f>(D15/$D$8)</f>
        <v>0.013842646868198723</v>
      </c>
      <c r="F15" s="104">
        <v>18252</v>
      </c>
      <c r="G15" s="103"/>
      <c r="H15" s="103">
        <f>G15+F15</f>
        <v>18252</v>
      </c>
      <c r="I15" s="106">
        <f aca="true" t="shared" si="8" ref="I15:I24">(D15/H15-1)*100</f>
        <v>5.900723208415526</v>
      </c>
      <c r="J15" s="104">
        <v>41432</v>
      </c>
      <c r="K15" s="103"/>
      <c r="L15" s="103">
        <f>K15+J15</f>
        <v>41432</v>
      </c>
      <c r="M15" s="105">
        <f>(L15/$L$8)</f>
        <v>0.013757676681979908</v>
      </c>
      <c r="N15" s="104">
        <v>40067</v>
      </c>
      <c r="O15" s="103"/>
      <c r="P15" s="103">
        <f>O15+N15</f>
        <v>40067</v>
      </c>
      <c r="Q15" s="102">
        <f aca="true" t="shared" si="9" ref="Q15:Q24">(L15/P15-1)*100</f>
        <v>3.4067936206853444</v>
      </c>
    </row>
    <row r="16" spans="1:17" s="96" customFormat="1" ht="18" customHeight="1">
      <c r="A16" s="107" t="s">
        <v>203</v>
      </c>
      <c r="B16" s="104">
        <v>0</v>
      </c>
      <c r="C16" s="103">
        <v>13853</v>
      </c>
      <c r="D16" s="103">
        <f>C16+B16</f>
        <v>13853</v>
      </c>
      <c r="E16" s="105">
        <f>(D16/$D$8)</f>
        <v>0.009920957476597698</v>
      </c>
      <c r="F16" s="104"/>
      <c r="G16" s="103">
        <v>18763</v>
      </c>
      <c r="H16" s="103">
        <f>G16+F16</f>
        <v>18763</v>
      </c>
      <c r="I16" s="106">
        <f t="shared" si="8"/>
        <v>-26.168523157277622</v>
      </c>
      <c r="J16" s="104"/>
      <c r="K16" s="103">
        <v>29377</v>
      </c>
      <c r="L16" s="103">
        <f>K16+J16</f>
        <v>29377</v>
      </c>
      <c r="M16" s="105">
        <f>(L16/$L$8)</f>
        <v>0.009754761244606192</v>
      </c>
      <c r="N16" s="104"/>
      <c r="O16" s="103">
        <v>37465</v>
      </c>
      <c r="P16" s="103">
        <f>O16+N16</f>
        <v>37465</v>
      </c>
      <c r="Q16" s="102">
        <f t="shared" si="9"/>
        <v>-21.588148939009745</v>
      </c>
    </row>
    <row r="17" spans="1:17" s="96" customFormat="1" ht="18" customHeight="1">
      <c r="A17" s="107" t="s">
        <v>204</v>
      </c>
      <c r="B17" s="104">
        <v>0</v>
      </c>
      <c r="C17" s="103">
        <v>4936</v>
      </c>
      <c r="D17" s="103">
        <f>C17+B17</f>
        <v>4936</v>
      </c>
      <c r="E17" s="105">
        <f>(D17/$D$8)</f>
        <v>0.003534963264598732</v>
      </c>
      <c r="F17" s="104"/>
      <c r="G17" s="103">
        <v>2729</v>
      </c>
      <c r="H17" s="103">
        <f>G17+F17</f>
        <v>2729</v>
      </c>
      <c r="I17" s="106">
        <f t="shared" si="8"/>
        <v>80.87211432759251</v>
      </c>
      <c r="J17" s="104"/>
      <c r="K17" s="103">
        <v>10132</v>
      </c>
      <c r="L17" s="103">
        <f>K17+J17</f>
        <v>10132</v>
      </c>
      <c r="M17" s="105">
        <f>(L17/$L$8)</f>
        <v>0.0033643748827433006</v>
      </c>
      <c r="N17" s="104"/>
      <c r="O17" s="103">
        <v>5796</v>
      </c>
      <c r="P17" s="103">
        <f>O17+N17</f>
        <v>5796</v>
      </c>
      <c r="Q17" s="102">
        <f t="shared" si="9"/>
        <v>74.81021394064872</v>
      </c>
    </row>
    <row r="18" spans="1:17" s="96" customFormat="1" ht="18" customHeight="1">
      <c r="A18" s="107" t="s">
        <v>205</v>
      </c>
      <c r="B18" s="104">
        <v>0</v>
      </c>
      <c r="C18" s="103">
        <v>4764</v>
      </c>
      <c r="D18" s="103">
        <f>C18+B18</f>
        <v>4764</v>
      </c>
      <c r="E18" s="105">
        <f>(D18/$D$8)</f>
        <v>0.0034117838315535576</v>
      </c>
      <c r="F18" s="104"/>
      <c r="G18" s="103">
        <v>2114</v>
      </c>
      <c r="H18" s="103">
        <f>G18+F18</f>
        <v>2114</v>
      </c>
      <c r="I18" s="106">
        <f t="shared" si="8"/>
        <v>125.35477767265846</v>
      </c>
      <c r="J18" s="104"/>
      <c r="K18" s="103">
        <v>10058</v>
      </c>
      <c r="L18" s="103">
        <f>K18+J18</f>
        <v>10058</v>
      </c>
      <c r="M18" s="105">
        <f>(L18/$L$8)</f>
        <v>0.003339802859320185</v>
      </c>
      <c r="N18" s="104"/>
      <c r="O18" s="103">
        <v>4455</v>
      </c>
      <c r="P18" s="103">
        <f>O18+N18</f>
        <v>4455</v>
      </c>
      <c r="Q18" s="102">
        <f t="shared" si="9"/>
        <v>125.76879910213243</v>
      </c>
    </row>
    <row r="19" spans="1:17" s="96" customFormat="1" ht="18" customHeight="1">
      <c r="A19" s="107" t="s">
        <v>206</v>
      </c>
      <c r="B19" s="104">
        <v>0</v>
      </c>
      <c r="C19" s="103">
        <v>2539</v>
      </c>
      <c r="D19" s="103">
        <f aca="true" t="shared" si="10" ref="D19:D24">C19+B19</f>
        <v>2539</v>
      </c>
      <c r="E19" s="105">
        <f aca="true" t="shared" si="11" ref="E19:E24">(D19/$D$8)</f>
        <v>0.0018183289564052232</v>
      </c>
      <c r="F19" s="104"/>
      <c r="G19" s="103">
        <v>2650</v>
      </c>
      <c r="H19" s="103">
        <f aca="true" t="shared" si="12" ref="H19:H24">G19+F19</f>
        <v>2650</v>
      </c>
      <c r="I19" s="106">
        <f t="shared" si="8"/>
        <v>-4.188679245283023</v>
      </c>
      <c r="J19" s="104"/>
      <c r="K19" s="103">
        <v>5841</v>
      </c>
      <c r="L19" s="103">
        <f aca="true" t="shared" si="13" ref="L19:L24">K19+J19</f>
        <v>5841</v>
      </c>
      <c r="M19" s="105">
        <f aca="true" t="shared" si="14" ref="M19:M24">(L19/$L$8)</f>
        <v>0.0019395295785731956</v>
      </c>
      <c r="N19" s="104"/>
      <c r="O19" s="103">
        <v>5300</v>
      </c>
      <c r="P19" s="103">
        <f aca="true" t="shared" si="15" ref="P19:P24">O19+N19</f>
        <v>5300</v>
      </c>
      <c r="Q19" s="102">
        <f t="shared" si="9"/>
        <v>10.207547169811315</v>
      </c>
    </row>
    <row r="20" spans="1:17" s="96" customFormat="1" ht="18" customHeight="1">
      <c r="A20" s="107" t="s">
        <v>207</v>
      </c>
      <c r="B20" s="104">
        <v>0</v>
      </c>
      <c r="C20" s="103">
        <v>1382</v>
      </c>
      <c r="D20" s="103">
        <f t="shared" si="10"/>
        <v>1382</v>
      </c>
      <c r="E20" s="105">
        <f t="shared" si="11"/>
        <v>0.000989732421328089</v>
      </c>
      <c r="F20" s="104"/>
      <c r="G20" s="103">
        <v>1078</v>
      </c>
      <c r="H20" s="103">
        <f t="shared" si="12"/>
        <v>1078</v>
      </c>
      <c r="I20" s="106">
        <f t="shared" si="8"/>
        <v>28.20037105751392</v>
      </c>
      <c r="J20" s="104"/>
      <c r="K20" s="103">
        <v>2371</v>
      </c>
      <c r="L20" s="103">
        <f t="shared" si="13"/>
        <v>2371</v>
      </c>
      <c r="M20" s="105">
        <f t="shared" si="14"/>
        <v>0.0007873009126514375</v>
      </c>
      <c r="N20" s="104"/>
      <c r="O20" s="103">
        <v>2223</v>
      </c>
      <c r="P20" s="103">
        <f t="shared" si="15"/>
        <v>2223</v>
      </c>
      <c r="Q20" s="102">
        <f t="shared" si="9"/>
        <v>6.657669815564549</v>
      </c>
    </row>
    <row r="21" spans="1:17" s="96" customFormat="1" ht="18" customHeight="1">
      <c r="A21" s="107" t="s">
        <v>208</v>
      </c>
      <c r="B21" s="104">
        <v>0</v>
      </c>
      <c r="C21" s="103">
        <v>1017</v>
      </c>
      <c r="D21" s="103">
        <f t="shared" si="10"/>
        <v>1017</v>
      </c>
      <c r="E21" s="105">
        <f t="shared" si="11"/>
        <v>0.0007283342058543174</v>
      </c>
      <c r="F21" s="104"/>
      <c r="G21" s="103">
        <v>794</v>
      </c>
      <c r="H21" s="103">
        <f t="shared" si="12"/>
        <v>794</v>
      </c>
      <c r="I21" s="106">
        <f t="shared" si="8"/>
        <v>28.085642317380355</v>
      </c>
      <c r="J21" s="104"/>
      <c r="K21" s="103">
        <v>2046</v>
      </c>
      <c r="L21" s="103">
        <f t="shared" si="13"/>
        <v>2046</v>
      </c>
      <c r="M21" s="105">
        <f t="shared" si="14"/>
        <v>0.0006793832422120798</v>
      </c>
      <c r="N21" s="104"/>
      <c r="O21" s="103">
        <v>1698</v>
      </c>
      <c r="P21" s="103">
        <f t="shared" si="15"/>
        <v>1698</v>
      </c>
      <c r="Q21" s="102">
        <f t="shared" si="9"/>
        <v>20.4946996466431</v>
      </c>
    </row>
    <row r="22" spans="1:17" s="96" customFormat="1" ht="18" customHeight="1">
      <c r="A22" s="107" t="s">
        <v>209</v>
      </c>
      <c r="B22" s="104">
        <v>0</v>
      </c>
      <c r="C22" s="103">
        <v>960</v>
      </c>
      <c r="D22" s="103">
        <f t="shared" si="10"/>
        <v>960</v>
      </c>
      <c r="E22" s="105">
        <f t="shared" si="11"/>
        <v>0.0006875131146707421</v>
      </c>
      <c r="F22" s="104"/>
      <c r="G22" s="103">
        <v>867</v>
      </c>
      <c r="H22" s="103">
        <f t="shared" si="12"/>
        <v>867</v>
      </c>
      <c r="I22" s="106">
        <f t="shared" si="8"/>
        <v>10.726643598615926</v>
      </c>
      <c r="J22" s="104"/>
      <c r="K22" s="103">
        <v>2062</v>
      </c>
      <c r="L22" s="103">
        <f t="shared" si="13"/>
        <v>2062</v>
      </c>
      <c r="M22" s="105">
        <f t="shared" si="14"/>
        <v>0.000684696112141402</v>
      </c>
      <c r="N22" s="104"/>
      <c r="O22" s="103">
        <v>2273</v>
      </c>
      <c r="P22" s="103">
        <f t="shared" si="15"/>
        <v>2273</v>
      </c>
      <c r="Q22" s="102">
        <f t="shared" si="9"/>
        <v>-9.282886053673556</v>
      </c>
    </row>
    <row r="23" spans="1:17" s="96" customFormat="1" ht="18" customHeight="1">
      <c r="A23" s="107" t="s">
        <v>210</v>
      </c>
      <c r="B23" s="104">
        <v>0</v>
      </c>
      <c r="C23" s="103">
        <v>933</v>
      </c>
      <c r="D23" s="103">
        <f t="shared" si="10"/>
        <v>933</v>
      </c>
      <c r="E23" s="105">
        <f t="shared" si="11"/>
        <v>0.0006681768083206275</v>
      </c>
      <c r="F23" s="104"/>
      <c r="G23" s="103">
        <v>1052</v>
      </c>
      <c r="H23" s="103">
        <f t="shared" si="12"/>
        <v>1052</v>
      </c>
      <c r="I23" s="106">
        <f t="shared" si="8"/>
        <v>-11.311787072243352</v>
      </c>
      <c r="J23" s="104"/>
      <c r="K23" s="103">
        <v>1812</v>
      </c>
      <c r="L23" s="103">
        <f t="shared" si="13"/>
        <v>1812</v>
      </c>
      <c r="M23" s="105">
        <f t="shared" si="14"/>
        <v>0.0006016825194957422</v>
      </c>
      <c r="N23" s="104"/>
      <c r="O23" s="103">
        <v>2043</v>
      </c>
      <c r="P23" s="103">
        <f t="shared" si="15"/>
        <v>2043</v>
      </c>
      <c r="Q23" s="102">
        <f t="shared" si="9"/>
        <v>-11.30690161527166</v>
      </c>
    </row>
    <row r="24" spans="1:17" s="96" customFormat="1" ht="18" customHeight="1" thickBot="1">
      <c r="A24" s="488" t="s">
        <v>211</v>
      </c>
      <c r="B24" s="489">
        <v>0</v>
      </c>
      <c r="C24" s="490">
        <v>8568</v>
      </c>
      <c r="D24" s="490">
        <f t="shared" si="10"/>
        <v>8568</v>
      </c>
      <c r="E24" s="491">
        <f t="shared" si="11"/>
        <v>0.006136054548436373</v>
      </c>
      <c r="F24" s="489">
        <v>0</v>
      </c>
      <c r="G24" s="490">
        <v>8481</v>
      </c>
      <c r="H24" s="490">
        <f t="shared" si="12"/>
        <v>8481</v>
      </c>
      <c r="I24" s="492">
        <f t="shared" si="8"/>
        <v>1.025822426600631</v>
      </c>
      <c r="J24" s="489">
        <v>0</v>
      </c>
      <c r="K24" s="490">
        <v>18254</v>
      </c>
      <c r="L24" s="490">
        <f t="shared" si="13"/>
        <v>18254</v>
      </c>
      <c r="M24" s="491">
        <f t="shared" si="14"/>
        <v>0.006061320480615496</v>
      </c>
      <c r="N24" s="489">
        <v>0</v>
      </c>
      <c r="O24" s="490">
        <v>16854</v>
      </c>
      <c r="P24" s="490">
        <f t="shared" si="15"/>
        <v>16854</v>
      </c>
      <c r="Q24" s="493">
        <f t="shared" si="9"/>
        <v>8.306633440132916</v>
      </c>
    </row>
    <row r="25" s="95" customFormat="1" ht="12">
      <c r="A25" s="94" t="s">
        <v>382</v>
      </c>
    </row>
    <row r="26" ht="15">
      <c r="A26" s="94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5:Q65536 I25:I65536 Q3 I3 I5 Q5">
    <cfRule type="cellIs" priority="3" dxfId="100" operator="lessThan" stopIfTrue="1">
      <formula>0</formula>
    </cfRule>
  </conditionalFormatting>
  <conditionalFormatting sqref="Q8:Q24 I8:I24">
    <cfRule type="cellIs" priority="4" dxfId="100" operator="lessThan" stopIfTrue="1">
      <formula>0</formula>
    </cfRule>
    <cfRule type="cellIs" priority="5" dxfId="102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0" topLeftCell="A1" activePane="topLeft" state="split"/>
      <selection pane="topLeft" activeCell="A24" sqref="A24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7" t="s">
        <v>28</v>
      </c>
      <c r="O1" s="548"/>
      <c r="P1" s="548"/>
      <c r="Q1" s="549"/>
    </row>
    <row r="2" ht="7.5" customHeight="1" thickBot="1"/>
    <row r="3" spans="1:17" ht="24" customHeight="1">
      <c r="A3" s="555" t="s">
        <v>41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7"/>
    </row>
    <row r="4" spans="1:17" ht="16.5" customHeight="1" thickBot="1">
      <c r="A4" s="558" t="s">
        <v>38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60"/>
    </row>
    <row r="5" spans="1:17" ht="15" thickBot="1">
      <c r="A5" s="561" t="s">
        <v>37</v>
      </c>
      <c r="B5" s="550" t="s">
        <v>36</v>
      </c>
      <c r="C5" s="551"/>
      <c r="D5" s="551"/>
      <c r="E5" s="551"/>
      <c r="F5" s="552"/>
      <c r="G5" s="552"/>
      <c r="H5" s="552"/>
      <c r="I5" s="553"/>
      <c r="J5" s="551" t="s">
        <v>35</v>
      </c>
      <c r="K5" s="551"/>
      <c r="L5" s="551"/>
      <c r="M5" s="551"/>
      <c r="N5" s="551"/>
      <c r="O5" s="551"/>
      <c r="P5" s="551"/>
      <c r="Q5" s="554"/>
    </row>
    <row r="6" spans="1:17" s="120" customFormat="1" ht="25.5" customHeight="1" thickBot="1">
      <c r="A6" s="562"/>
      <c r="B6" s="544" t="s">
        <v>191</v>
      </c>
      <c r="C6" s="545"/>
      <c r="D6" s="546"/>
      <c r="E6" s="542" t="s">
        <v>34</v>
      </c>
      <c r="F6" s="544" t="s">
        <v>192</v>
      </c>
      <c r="G6" s="545"/>
      <c r="H6" s="546"/>
      <c r="I6" s="540" t="s">
        <v>33</v>
      </c>
      <c r="J6" s="544" t="s">
        <v>193</v>
      </c>
      <c r="K6" s="545"/>
      <c r="L6" s="546"/>
      <c r="M6" s="542" t="s">
        <v>34</v>
      </c>
      <c r="N6" s="544" t="s">
        <v>194</v>
      </c>
      <c r="O6" s="545"/>
      <c r="P6" s="546"/>
      <c r="Q6" s="542" t="s">
        <v>33</v>
      </c>
    </row>
    <row r="7" spans="1:17" s="115" customFormat="1" ht="15" thickBot="1">
      <c r="A7" s="563"/>
      <c r="B7" s="119" t="s">
        <v>22</v>
      </c>
      <c r="C7" s="116" t="s">
        <v>21</v>
      </c>
      <c r="D7" s="116" t="s">
        <v>17</v>
      </c>
      <c r="E7" s="543"/>
      <c r="F7" s="119" t="s">
        <v>22</v>
      </c>
      <c r="G7" s="117" t="s">
        <v>21</v>
      </c>
      <c r="H7" s="116" t="s">
        <v>17</v>
      </c>
      <c r="I7" s="541"/>
      <c r="J7" s="119" t="s">
        <v>22</v>
      </c>
      <c r="K7" s="116" t="s">
        <v>21</v>
      </c>
      <c r="L7" s="117" t="s">
        <v>17</v>
      </c>
      <c r="M7" s="543"/>
      <c r="N7" s="118" t="s">
        <v>22</v>
      </c>
      <c r="O7" s="117" t="s">
        <v>21</v>
      </c>
      <c r="P7" s="116" t="s">
        <v>17</v>
      </c>
      <c r="Q7" s="543"/>
    </row>
    <row r="8" spans="1:17" s="122" customFormat="1" ht="16.5" customHeight="1" thickBot="1">
      <c r="A8" s="127" t="s">
        <v>24</v>
      </c>
      <c r="B8" s="125">
        <f>SUM(B9:B22)</f>
        <v>9939.676000000001</v>
      </c>
      <c r="C8" s="124">
        <f>SUM(C9:C22)</f>
        <v>1286.931</v>
      </c>
      <c r="D8" s="124">
        <f aca="true" t="shared" si="0" ref="D8:D22">C8+B8</f>
        <v>11226.607000000002</v>
      </c>
      <c r="E8" s="126">
        <f aca="true" t="shared" si="1" ref="E8:E15">(D8/$D$8)</f>
        <v>1</v>
      </c>
      <c r="F8" s="125">
        <f>SUM(F9:F22)</f>
        <v>9720.684999999998</v>
      </c>
      <c r="G8" s="124">
        <f>SUM(G9:G22)</f>
        <v>1309.305</v>
      </c>
      <c r="H8" s="124">
        <f aca="true" t="shared" si="2" ref="H8:H22">G8+F8</f>
        <v>11029.989999999998</v>
      </c>
      <c r="I8" s="123">
        <f aca="true" t="shared" si="3" ref="I8:I16">(D8/H8-1)*100</f>
        <v>1.7825673459359814</v>
      </c>
      <c r="J8" s="125">
        <f>SUM(J9:J22)</f>
        <v>19744.214999999997</v>
      </c>
      <c r="K8" s="124">
        <f>SUM(K9:K22)</f>
        <v>2438.3010000000004</v>
      </c>
      <c r="L8" s="124">
        <f aca="true" t="shared" si="4" ref="L8:L22">K8+J8</f>
        <v>22182.515999999996</v>
      </c>
      <c r="M8" s="126">
        <f aca="true" t="shared" si="5" ref="M8:M15">(L8/$L$8)</f>
        <v>1</v>
      </c>
      <c r="N8" s="125">
        <f>SUM(N9:N22)</f>
        <v>18930.794999999995</v>
      </c>
      <c r="O8" s="124">
        <f>SUM(O9:O22)</f>
        <v>2348.371</v>
      </c>
      <c r="P8" s="124">
        <f aca="true" t="shared" si="6" ref="P8:P22">O8+N8</f>
        <v>21279.165999999994</v>
      </c>
      <c r="Q8" s="123">
        <f aca="true" t="shared" si="7" ref="Q8:Q16">(L8/P8-1)*100</f>
        <v>4.245232167463708</v>
      </c>
    </row>
    <row r="9" spans="1:17" s="96" customFormat="1" ht="16.5" customHeight="1" thickTop="1">
      <c r="A9" s="107" t="s">
        <v>196</v>
      </c>
      <c r="B9" s="104">
        <v>3766.5139999999997</v>
      </c>
      <c r="C9" s="103">
        <v>250.184</v>
      </c>
      <c r="D9" s="103">
        <f t="shared" si="0"/>
        <v>4016.698</v>
      </c>
      <c r="E9" s="105">
        <f t="shared" si="1"/>
        <v>0.3577837898841564</v>
      </c>
      <c r="F9" s="104">
        <v>3680.095</v>
      </c>
      <c r="G9" s="103">
        <v>166.566</v>
      </c>
      <c r="H9" s="103">
        <f t="shared" si="2"/>
        <v>3846.6609999999996</v>
      </c>
      <c r="I9" s="106">
        <f t="shared" si="3"/>
        <v>4.420379128808083</v>
      </c>
      <c r="J9" s="104">
        <v>7560.799999999997</v>
      </c>
      <c r="K9" s="103">
        <v>476.655</v>
      </c>
      <c r="L9" s="103">
        <f t="shared" si="4"/>
        <v>8037.454999999997</v>
      </c>
      <c r="M9" s="105">
        <f t="shared" si="5"/>
        <v>0.36233288415074283</v>
      </c>
      <c r="N9" s="104">
        <v>7001.2729999999965</v>
      </c>
      <c r="O9" s="103">
        <v>358.855</v>
      </c>
      <c r="P9" s="103">
        <f t="shared" si="6"/>
        <v>7360.127999999997</v>
      </c>
      <c r="Q9" s="102">
        <f t="shared" si="7"/>
        <v>9.202652453870375</v>
      </c>
    </row>
    <row r="10" spans="1:17" s="96" customFormat="1" ht="16.5" customHeight="1">
      <c r="A10" s="107" t="s">
        <v>212</v>
      </c>
      <c r="B10" s="104">
        <v>2290.912</v>
      </c>
      <c r="C10" s="103">
        <v>0</v>
      </c>
      <c r="D10" s="103">
        <f t="shared" si="0"/>
        <v>2290.912</v>
      </c>
      <c r="E10" s="105">
        <f t="shared" si="1"/>
        <v>0.2040609420103509</v>
      </c>
      <c r="F10" s="104">
        <v>1758.7220000000004</v>
      </c>
      <c r="G10" s="103"/>
      <c r="H10" s="103">
        <f t="shared" si="2"/>
        <v>1758.7220000000004</v>
      </c>
      <c r="I10" s="106">
        <f t="shared" si="3"/>
        <v>30.260041098024537</v>
      </c>
      <c r="J10" s="104">
        <v>4347.829000000001</v>
      </c>
      <c r="K10" s="103"/>
      <c r="L10" s="103">
        <f t="shared" si="4"/>
        <v>4347.829000000001</v>
      </c>
      <c r="M10" s="105">
        <f t="shared" si="5"/>
        <v>0.1960025183797907</v>
      </c>
      <c r="N10" s="104">
        <v>3931.6849999999995</v>
      </c>
      <c r="O10" s="103"/>
      <c r="P10" s="103">
        <f t="shared" si="6"/>
        <v>3931.6849999999995</v>
      </c>
      <c r="Q10" s="102">
        <f t="shared" si="7"/>
        <v>10.584367771070191</v>
      </c>
    </row>
    <row r="11" spans="1:17" s="96" customFormat="1" ht="16.5" customHeight="1">
      <c r="A11" s="107" t="s">
        <v>197</v>
      </c>
      <c r="B11" s="104">
        <v>1239.317999999999</v>
      </c>
      <c r="C11" s="103">
        <v>0</v>
      </c>
      <c r="D11" s="103">
        <f t="shared" si="0"/>
        <v>1239.317999999999</v>
      </c>
      <c r="E11" s="105">
        <f t="shared" si="1"/>
        <v>0.110391144893555</v>
      </c>
      <c r="F11" s="104">
        <v>1041.6769999999985</v>
      </c>
      <c r="G11" s="103"/>
      <c r="H11" s="103">
        <f t="shared" si="2"/>
        <v>1041.6769999999985</v>
      </c>
      <c r="I11" s="106">
        <f t="shared" si="3"/>
        <v>18.97334778439006</v>
      </c>
      <c r="J11" s="104">
        <v>2491.5360000000023</v>
      </c>
      <c r="K11" s="103"/>
      <c r="L11" s="103">
        <f t="shared" si="4"/>
        <v>2491.5360000000023</v>
      </c>
      <c r="M11" s="105">
        <f t="shared" si="5"/>
        <v>0.11231981079152621</v>
      </c>
      <c r="N11" s="104">
        <v>1935.5439999999996</v>
      </c>
      <c r="O11" s="103"/>
      <c r="P11" s="103">
        <f t="shared" si="6"/>
        <v>1935.5439999999996</v>
      </c>
      <c r="Q11" s="102">
        <f t="shared" si="7"/>
        <v>28.725360932120523</v>
      </c>
    </row>
    <row r="12" spans="1:17" s="96" customFormat="1" ht="16.5" customHeight="1">
      <c r="A12" s="107" t="s">
        <v>213</v>
      </c>
      <c r="B12" s="104">
        <v>728.202</v>
      </c>
      <c r="C12" s="103">
        <v>0</v>
      </c>
      <c r="D12" s="103">
        <f t="shared" si="0"/>
        <v>728.202</v>
      </c>
      <c r="E12" s="105">
        <f t="shared" si="1"/>
        <v>0.06486394330896235</v>
      </c>
      <c r="F12" s="104">
        <v>967.8960000000001</v>
      </c>
      <c r="G12" s="103"/>
      <c r="H12" s="103">
        <f t="shared" si="2"/>
        <v>967.8960000000001</v>
      </c>
      <c r="I12" s="106">
        <f t="shared" si="3"/>
        <v>-24.764437501549764</v>
      </c>
      <c r="J12" s="104">
        <v>1638.361</v>
      </c>
      <c r="K12" s="103"/>
      <c r="L12" s="103">
        <f t="shared" si="4"/>
        <v>1638.361</v>
      </c>
      <c r="M12" s="105">
        <f t="shared" si="5"/>
        <v>0.07385821337850046</v>
      </c>
      <c r="N12" s="104">
        <v>1652.979</v>
      </c>
      <c r="O12" s="103"/>
      <c r="P12" s="103">
        <f t="shared" si="6"/>
        <v>1652.979</v>
      </c>
      <c r="Q12" s="102">
        <f t="shared" si="7"/>
        <v>-0.8843427532957082</v>
      </c>
    </row>
    <row r="13" spans="1:17" s="96" customFormat="1" ht="16.5" customHeight="1">
      <c r="A13" s="107" t="s">
        <v>199</v>
      </c>
      <c r="B13" s="104">
        <v>590.092</v>
      </c>
      <c r="C13" s="103">
        <v>0</v>
      </c>
      <c r="D13" s="103">
        <f>C13+B13</f>
        <v>590.092</v>
      </c>
      <c r="E13" s="105">
        <f>(D13/$D$8)</f>
        <v>0.05256191830710738</v>
      </c>
      <c r="F13" s="104">
        <v>422.59799999999996</v>
      </c>
      <c r="G13" s="103"/>
      <c r="H13" s="103">
        <f>G13+F13</f>
        <v>422.59799999999996</v>
      </c>
      <c r="I13" s="106">
        <f>(D13/H13-1)*100</f>
        <v>39.634357001216294</v>
      </c>
      <c r="J13" s="104">
        <v>1182.5989999999997</v>
      </c>
      <c r="K13" s="103"/>
      <c r="L13" s="103">
        <f>K13+J13</f>
        <v>1182.5989999999997</v>
      </c>
      <c r="M13" s="105">
        <f>(L13/$L$8)</f>
        <v>0.053312212194504896</v>
      </c>
      <c r="N13" s="104">
        <v>974.9890000000003</v>
      </c>
      <c r="O13" s="103"/>
      <c r="P13" s="103">
        <f>O13+N13</f>
        <v>974.9890000000003</v>
      </c>
      <c r="Q13" s="102">
        <f>(L13/P13-1)*100</f>
        <v>21.29357356852224</v>
      </c>
    </row>
    <row r="14" spans="1:17" s="96" customFormat="1" ht="16.5" customHeight="1">
      <c r="A14" s="107" t="s">
        <v>203</v>
      </c>
      <c r="B14" s="104">
        <v>0</v>
      </c>
      <c r="C14" s="103">
        <v>406.6010000000001</v>
      </c>
      <c r="D14" s="103">
        <f t="shared" si="0"/>
        <v>406.6010000000001</v>
      </c>
      <c r="E14" s="105">
        <f t="shared" si="1"/>
        <v>0.036217621227856295</v>
      </c>
      <c r="F14" s="104"/>
      <c r="G14" s="103">
        <v>240.40099999999998</v>
      </c>
      <c r="H14" s="103">
        <f t="shared" si="2"/>
        <v>240.40099999999998</v>
      </c>
      <c r="I14" s="106">
        <f t="shared" si="3"/>
        <v>69.13448779331206</v>
      </c>
      <c r="J14" s="104"/>
      <c r="K14" s="103">
        <v>606.064</v>
      </c>
      <c r="L14" s="103">
        <f t="shared" si="4"/>
        <v>606.064</v>
      </c>
      <c r="M14" s="105">
        <f t="shared" si="5"/>
        <v>0.027321697863308205</v>
      </c>
      <c r="N14" s="104"/>
      <c r="O14" s="103">
        <v>488.746</v>
      </c>
      <c r="P14" s="103">
        <f t="shared" si="6"/>
        <v>488.746</v>
      </c>
      <c r="Q14" s="102">
        <f t="shared" si="7"/>
        <v>24.003879315636347</v>
      </c>
    </row>
    <row r="15" spans="1:17" s="96" customFormat="1" ht="16.5" customHeight="1">
      <c r="A15" s="107" t="s">
        <v>207</v>
      </c>
      <c r="B15" s="104">
        <v>367.37</v>
      </c>
      <c r="C15" s="103">
        <v>0</v>
      </c>
      <c r="D15" s="103">
        <f t="shared" si="0"/>
        <v>367.37</v>
      </c>
      <c r="E15" s="105">
        <f t="shared" si="1"/>
        <v>0.03272315491225443</v>
      </c>
      <c r="F15" s="104">
        <v>268.32000000000005</v>
      </c>
      <c r="G15" s="103"/>
      <c r="H15" s="103">
        <f t="shared" si="2"/>
        <v>268.32000000000005</v>
      </c>
      <c r="I15" s="106">
        <f t="shared" si="3"/>
        <v>36.91487775790099</v>
      </c>
      <c r="J15" s="104">
        <v>595.063</v>
      </c>
      <c r="K15" s="103"/>
      <c r="L15" s="103">
        <f t="shared" si="4"/>
        <v>595.063</v>
      </c>
      <c r="M15" s="105">
        <f t="shared" si="5"/>
        <v>0.02682576674350196</v>
      </c>
      <c r="N15" s="104">
        <v>410.9199999999998</v>
      </c>
      <c r="O15" s="103"/>
      <c r="P15" s="103">
        <f t="shared" si="6"/>
        <v>410.9199999999998</v>
      </c>
      <c r="Q15" s="102">
        <f t="shared" si="7"/>
        <v>44.812372237905265</v>
      </c>
    </row>
    <row r="16" spans="1:17" s="96" customFormat="1" ht="16.5" customHeight="1">
      <c r="A16" s="107" t="s">
        <v>214</v>
      </c>
      <c r="B16" s="104">
        <v>236.9000000000001</v>
      </c>
      <c r="C16" s="103">
        <v>0</v>
      </c>
      <c r="D16" s="103">
        <f>C16+B16</f>
        <v>236.9000000000001</v>
      </c>
      <c r="E16" s="105">
        <f aca="true" t="shared" si="8" ref="E16:E22">(D16/$D$8)</f>
        <v>0.0211016560925309</v>
      </c>
      <c r="F16" s="104">
        <v>168.09999999999997</v>
      </c>
      <c r="G16" s="103"/>
      <c r="H16" s="103">
        <f>G16+F16</f>
        <v>168.09999999999997</v>
      </c>
      <c r="I16" s="106">
        <f t="shared" si="3"/>
        <v>40.928019036288</v>
      </c>
      <c r="J16" s="104">
        <v>409.2000000000001</v>
      </c>
      <c r="K16" s="103"/>
      <c r="L16" s="103">
        <f>K16+J16</f>
        <v>409.2000000000001</v>
      </c>
      <c r="M16" s="105">
        <f aca="true" t="shared" si="9" ref="M16:M22">(L16/$L$8)</f>
        <v>0.01844696066036874</v>
      </c>
      <c r="N16" s="104">
        <v>414</v>
      </c>
      <c r="O16" s="103"/>
      <c r="P16" s="103">
        <f>O16+N16</f>
        <v>414</v>
      </c>
      <c r="Q16" s="102">
        <f t="shared" si="7"/>
        <v>-1.159420289855051</v>
      </c>
    </row>
    <row r="17" spans="1:17" s="96" customFormat="1" ht="16.5" customHeight="1">
      <c r="A17" s="481" t="s">
        <v>215</v>
      </c>
      <c r="B17" s="482">
        <v>230.37799999999993</v>
      </c>
      <c r="C17" s="483">
        <v>0</v>
      </c>
      <c r="D17" s="483">
        <f>C17+B17</f>
        <v>230.37799999999993</v>
      </c>
      <c r="E17" s="484">
        <f t="shared" si="8"/>
        <v>0.020520714762706123</v>
      </c>
      <c r="F17" s="482">
        <v>267.468</v>
      </c>
      <c r="G17" s="483"/>
      <c r="H17" s="483">
        <f>G17+F17</f>
        <v>267.468</v>
      </c>
      <c r="I17" s="485">
        <f aca="true" t="shared" si="10" ref="I17:I22">(D17/H17-1)*100</f>
        <v>-13.867079426323926</v>
      </c>
      <c r="J17" s="482">
        <v>508.18900000000025</v>
      </c>
      <c r="K17" s="483"/>
      <c r="L17" s="483">
        <f>K17+J17</f>
        <v>508.18900000000025</v>
      </c>
      <c r="M17" s="484">
        <f t="shared" si="9"/>
        <v>0.022909439127644506</v>
      </c>
      <c r="N17" s="482">
        <v>505.4410000000001</v>
      </c>
      <c r="O17" s="483"/>
      <c r="P17" s="483">
        <f>O17+N17</f>
        <v>505.4410000000001</v>
      </c>
      <c r="Q17" s="486">
        <f aca="true" t="shared" si="11" ref="Q17:Q22">(L17/P17-1)*100</f>
        <v>0.5436836346873752</v>
      </c>
    </row>
    <row r="18" spans="1:17" s="96" customFormat="1" ht="16.5" customHeight="1">
      <c r="A18" s="107" t="s">
        <v>216</v>
      </c>
      <c r="B18" s="104">
        <v>0</v>
      </c>
      <c r="C18" s="103">
        <v>187.93699999999998</v>
      </c>
      <c r="D18" s="103">
        <f t="shared" si="0"/>
        <v>187.93699999999998</v>
      </c>
      <c r="E18" s="105">
        <f t="shared" si="8"/>
        <v>0.01674032056167994</v>
      </c>
      <c r="F18" s="104"/>
      <c r="G18" s="103">
        <v>391.67699999999996</v>
      </c>
      <c r="H18" s="103">
        <f t="shared" si="2"/>
        <v>391.67699999999996</v>
      </c>
      <c r="I18" s="106">
        <f t="shared" si="10"/>
        <v>-52.0173510315898</v>
      </c>
      <c r="J18" s="104"/>
      <c r="K18" s="103">
        <v>573.3450000000001</v>
      </c>
      <c r="L18" s="103">
        <f t="shared" si="4"/>
        <v>573.3450000000001</v>
      </c>
      <c r="M18" s="105">
        <f t="shared" si="9"/>
        <v>0.025846707379812112</v>
      </c>
      <c r="N18" s="104"/>
      <c r="O18" s="103">
        <v>630.4370000000001</v>
      </c>
      <c r="P18" s="103">
        <f t="shared" si="6"/>
        <v>630.4370000000001</v>
      </c>
      <c r="Q18" s="102">
        <f t="shared" si="11"/>
        <v>-9.05594056186423</v>
      </c>
    </row>
    <row r="19" spans="1:17" s="96" customFormat="1" ht="16.5" customHeight="1">
      <c r="A19" s="107" t="s">
        <v>217</v>
      </c>
      <c r="B19" s="104">
        <v>146.967</v>
      </c>
      <c r="C19" s="103">
        <v>0</v>
      </c>
      <c r="D19" s="103">
        <f t="shared" si="0"/>
        <v>146.967</v>
      </c>
      <c r="E19" s="105">
        <f t="shared" si="8"/>
        <v>0.01309095437294634</v>
      </c>
      <c r="F19" s="104">
        <v>16.8</v>
      </c>
      <c r="G19" s="103"/>
      <c r="H19" s="103">
        <f t="shared" si="2"/>
        <v>16.8</v>
      </c>
      <c r="I19" s="106">
        <f t="shared" si="10"/>
        <v>774.8035714285714</v>
      </c>
      <c r="J19" s="104">
        <v>354.55300000000005</v>
      </c>
      <c r="K19" s="103"/>
      <c r="L19" s="103">
        <f t="shared" si="4"/>
        <v>354.55300000000005</v>
      </c>
      <c r="M19" s="105">
        <f t="shared" si="9"/>
        <v>0.015983443897887875</v>
      </c>
      <c r="N19" s="104">
        <v>25.200000000000003</v>
      </c>
      <c r="O19" s="103"/>
      <c r="P19" s="103">
        <f t="shared" si="6"/>
        <v>25.200000000000003</v>
      </c>
      <c r="Q19" s="102">
        <f t="shared" si="11"/>
        <v>1306.9563492063492</v>
      </c>
    </row>
    <row r="20" spans="1:17" s="96" customFormat="1" ht="16.5" customHeight="1">
      <c r="A20" s="107" t="s">
        <v>218</v>
      </c>
      <c r="B20" s="104">
        <v>103.495</v>
      </c>
      <c r="C20" s="103">
        <v>0</v>
      </c>
      <c r="D20" s="103">
        <f t="shared" si="0"/>
        <v>103.495</v>
      </c>
      <c r="E20" s="105">
        <f t="shared" si="8"/>
        <v>0.009218724766975453</v>
      </c>
      <c r="F20" s="104">
        <v>188.53599999999997</v>
      </c>
      <c r="G20" s="103"/>
      <c r="H20" s="103">
        <f t="shared" si="2"/>
        <v>188.53599999999997</v>
      </c>
      <c r="I20" s="106">
        <f t="shared" si="10"/>
        <v>-45.105974455806845</v>
      </c>
      <c r="J20" s="104">
        <v>249.07900000000004</v>
      </c>
      <c r="K20" s="103"/>
      <c r="L20" s="103">
        <f t="shared" si="4"/>
        <v>249.07900000000004</v>
      </c>
      <c r="M20" s="105">
        <f t="shared" si="9"/>
        <v>0.011228618070195467</v>
      </c>
      <c r="N20" s="104">
        <v>407.356</v>
      </c>
      <c r="O20" s="103"/>
      <c r="P20" s="103">
        <f t="shared" si="6"/>
        <v>407.356</v>
      </c>
      <c r="Q20" s="102">
        <f t="shared" si="11"/>
        <v>-38.85471184909514</v>
      </c>
    </row>
    <row r="21" spans="1:17" s="96" customFormat="1" ht="16.5" customHeight="1">
      <c r="A21" s="107" t="s">
        <v>219</v>
      </c>
      <c r="B21" s="104">
        <v>101.117</v>
      </c>
      <c r="C21" s="103">
        <v>0</v>
      </c>
      <c r="D21" s="103">
        <f t="shared" si="0"/>
        <v>101.117</v>
      </c>
      <c r="E21" s="105">
        <f t="shared" si="8"/>
        <v>0.009006906539081665</v>
      </c>
      <c r="F21" s="104"/>
      <c r="G21" s="103"/>
      <c r="H21" s="103">
        <f t="shared" si="2"/>
        <v>0</v>
      </c>
      <c r="I21" s="106" t="e">
        <f t="shared" si="10"/>
        <v>#DIV/0!</v>
      </c>
      <c r="J21" s="104">
        <v>140.207</v>
      </c>
      <c r="K21" s="103"/>
      <c r="L21" s="103">
        <f t="shared" si="4"/>
        <v>140.207</v>
      </c>
      <c r="M21" s="105">
        <f t="shared" si="9"/>
        <v>0.006320608536921602</v>
      </c>
      <c r="N21" s="104"/>
      <c r="O21" s="103"/>
      <c r="P21" s="103">
        <f t="shared" si="6"/>
        <v>0</v>
      </c>
      <c r="Q21" s="102" t="e">
        <f t="shared" si="11"/>
        <v>#DIV/0!</v>
      </c>
    </row>
    <row r="22" spans="1:17" s="96" customFormat="1" ht="16.5" customHeight="1" thickBot="1">
      <c r="A22" s="101" t="s">
        <v>211</v>
      </c>
      <c r="B22" s="98">
        <v>138.41099999999994</v>
      </c>
      <c r="C22" s="97">
        <v>442.20900000000006</v>
      </c>
      <c r="D22" s="97">
        <f t="shared" si="0"/>
        <v>580.62</v>
      </c>
      <c r="E22" s="99">
        <f t="shared" si="8"/>
        <v>0.051718208359836586</v>
      </c>
      <c r="F22" s="98">
        <v>940.473</v>
      </c>
      <c r="G22" s="97">
        <v>510.661</v>
      </c>
      <c r="H22" s="97">
        <f t="shared" si="2"/>
        <v>1451.134</v>
      </c>
      <c r="I22" s="100">
        <f t="shared" si="10"/>
        <v>-59.9885331058331</v>
      </c>
      <c r="J22" s="98">
        <v>266.799</v>
      </c>
      <c r="K22" s="97">
        <v>782.2370000000002</v>
      </c>
      <c r="L22" s="97">
        <f t="shared" si="4"/>
        <v>1049.036</v>
      </c>
      <c r="M22" s="99">
        <f t="shared" si="9"/>
        <v>0.04729111882529467</v>
      </c>
      <c r="N22" s="98">
        <v>1671.4080000000001</v>
      </c>
      <c r="O22" s="97">
        <v>870.333</v>
      </c>
      <c r="P22" s="97">
        <f t="shared" si="6"/>
        <v>2541.741</v>
      </c>
      <c r="Q22" s="437">
        <f t="shared" si="11"/>
        <v>-58.7276595058269</v>
      </c>
    </row>
    <row r="23" s="95" customFormat="1" ht="15">
      <c r="A23" s="121" t="s">
        <v>382</v>
      </c>
    </row>
    <row r="24" ht="15">
      <c r="A24" s="121" t="s">
        <v>40</v>
      </c>
    </row>
    <row r="25" ht="15">
      <c r="A25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100" operator="lessThan" stopIfTrue="1">
      <formula>0</formula>
    </cfRule>
  </conditionalFormatting>
  <conditionalFormatting sqref="I8:I22 Q8:Q22">
    <cfRule type="cellIs" priority="9" dxfId="100" operator="lessThan" stopIfTrue="1">
      <formula>0</formula>
    </cfRule>
    <cfRule type="cellIs" priority="10" dxfId="102" operator="greaterThanOrEqual" stopIfTrue="1">
      <formula>0</formula>
    </cfRule>
  </conditionalFormatting>
  <conditionalFormatting sqref="I5 Q5">
    <cfRule type="cellIs" priority="1" dxfId="100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3">
      <selection activeCell="A38" sqref="A38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580" t="s">
        <v>46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2"/>
    </row>
    <row r="4" spans="1:25" ht="21" customHeight="1" thickBot="1">
      <c r="A4" s="592" t="s">
        <v>45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4"/>
    </row>
    <row r="5" spans="1:25" s="174" customFormat="1" ht="19.5" customHeight="1" thickBot="1" thickTop="1">
      <c r="A5" s="583" t="s">
        <v>44</v>
      </c>
      <c r="B5" s="569" t="s">
        <v>36</v>
      </c>
      <c r="C5" s="570"/>
      <c r="D5" s="570"/>
      <c r="E5" s="570"/>
      <c r="F5" s="570"/>
      <c r="G5" s="570"/>
      <c r="H5" s="570"/>
      <c r="I5" s="570"/>
      <c r="J5" s="571"/>
      <c r="K5" s="571"/>
      <c r="L5" s="571"/>
      <c r="M5" s="572"/>
      <c r="N5" s="573" t="s">
        <v>35</v>
      </c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2"/>
    </row>
    <row r="6" spans="1:25" s="173" customFormat="1" ht="26.25" customHeight="1" thickBot="1">
      <c r="A6" s="584"/>
      <c r="B6" s="576" t="s">
        <v>191</v>
      </c>
      <c r="C6" s="565"/>
      <c r="D6" s="565"/>
      <c r="E6" s="565"/>
      <c r="F6" s="577"/>
      <c r="G6" s="566" t="s">
        <v>34</v>
      </c>
      <c r="H6" s="576" t="s">
        <v>192</v>
      </c>
      <c r="I6" s="565"/>
      <c r="J6" s="565"/>
      <c r="K6" s="565"/>
      <c r="L6" s="577"/>
      <c r="M6" s="566" t="s">
        <v>33</v>
      </c>
      <c r="N6" s="564" t="s">
        <v>193</v>
      </c>
      <c r="O6" s="565"/>
      <c r="P6" s="565"/>
      <c r="Q6" s="565"/>
      <c r="R6" s="565"/>
      <c r="S6" s="566" t="s">
        <v>34</v>
      </c>
      <c r="T6" s="564" t="s">
        <v>194</v>
      </c>
      <c r="U6" s="565"/>
      <c r="V6" s="565"/>
      <c r="W6" s="565"/>
      <c r="X6" s="565"/>
      <c r="Y6" s="566" t="s">
        <v>33</v>
      </c>
    </row>
    <row r="7" spans="1:25" s="168" customFormat="1" ht="26.25" customHeight="1">
      <c r="A7" s="585"/>
      <c r="B7" s="589" t="s">
        <v>22</v>
      </c>
      <c r="C7" s="590"/>
      <c r="D7" s="587" t="s">
        <v>21</v>
      </c>
      <c r="E7" s="588"/>
      <c r="F7" s="574" t="s">
        <v>17</v>
      </c>
      <c r="G7" s="567"/>
      <c r="H7" s="589" t="s">
        <v>22</v>
      </c>
      <c r="I7" s="590"/>
      <c r="J7" s="587" t="s">
        <v>21</v>
      </c>
      <c r="K7" s="588"/>
      <c r="L7" s="574" t="s">
        <v>17</v>
      </c>
      <c r="M7" s="567"/>
      <c r="N7" s="590" t="s">
        <v>22</v>
      </c>
      <c r="O7" s="590"/>
      <c r="P7" s="595" t="s">
        <v>21</v>
      </c>
      <c r="Q7" s="590"/>
      <c r="R7" s="574" t="s">
        <v>17</v>
      </c>
      <c r="S7" s="567"/>
      <c r="T7" s="596" t="s">
        <v>22</v>
      </c>
      <c r="U7" s="588"/>
      <c r="V7" s="587" t="s">
        <v>21</v>
      </c>
      <c r="W7" s="591"/>
      <c r="X7" s="574" t="s">
        <v>17</v>
      </c>
      <c r="Y7" s="567"/>
    </row>
    <row r="8" spans="1:25" s="168" customFormat="1" ht="31.5" thickBot="1">
      <c r="A8" s="586"/>
      <c r="B8" s="171" t="s">
        <v>19</v>
      </c>
      <c r="C8" s="169" t="s">
        <v>18</v>
      </c>
      <c r="D8" s="170" t="s">
        <v>19</v>
      </c>
      <c r="E8" s="169" t="s">
        <v>18</v>
      </c>
      <c r="F8" s="575"/>
      <c r="G8" s="568"/>
      <c r="H8" s="171" t="s">
        <v>19</v>
      </c>
      <c r="I8" s="169" t="s">
        <v>18</v>
      </c>
      <c r="J8" s="170" t="s">
        <v>19</v>
      </c>
      <c r="K8" s="169" t="s">
        <v>18</v>
      </c>
      <c r="L8" s="575"/>
      <c r="M8" s="568"/>
      <c r="N8" s="172" t="s">
        <v>19</v>
      </c>
      <c r="O8" s="169" t="s">
        <v>18</v>
      </c>
      <c r="P8" s="170" t="s">
        <v>19</v>
      </c>
      <c r="Q8" s="169" t="s">
        <v>18</v>
      </c>
      <c r="R8" s="575"/>
      <c r="S8" s="568"/>
      <c r="T8" s="171" t="s">
        <v>19</v>
      </c>
      <c r="U8" s="169" t="s">
        <v>18</v>
      </c>
      <c r="V8" s="170" t="s">
        <v>19</v>
      </c>
      <c r="W8" s="169" t="s">
        <v>18</v>
      </c>
      <c r="X8" s="575"/>
      <c r="Y8" s="568"/>
    </row>
    <row r="9" spans="1:25" s="157" customFormat="1" ht="18" customHeight="1" thickBot="1" thickTop="1">
      <c r="A9" s="167" t="s">
        <v>24</v>
      </c>
      <c r="B9" s="166">
        <f>SUM(B10:B36)</f>
        <v>305853</v>
      </c>
      <c r="C9" s="160">
        <f>SUM(C10:C36)</f>
        <v>289598</v>
      </c>
      <c r="D9" s="161">
        <f>SUM(D10:D36)</f>
        <v>3120</v>
      </c>
      <c r="E9" s="160">
        <f>SUM(E10:E36)</f>
        <v>3392</v>
      </c>
      <c r="F9" s="159">
        <f aca="true" t="shared" si="0" ref="F9:F36">SUM(B9:E9)</f>
        <v>601963</v>
      </c>
      <c r="G9" s="163">
        <f aca="true" t="shared" si="1" ref="G9:G36">F9/$F$9</f>
        <v>1</v>
      </c>
      <c r="H9" s="162">
        <f>SUM(H10:H36)</f>
        <v>269769</v>
      </c>
      <c r="I9" s="160">
        <f>SUM(I10:I36)</f>
        <v>250481</v>
      </c>
      <c r="J9" s="161">
        <f>SUM(J10:J36)</f>
        <v>3500</v>
      </c>
      <c r="K9" s="160">
        <f>SUM(K10:K36)</f>
        <v>3118</v>
      </c>
      <c r="L9" s="159">
        <f aca="true" t="shared" si="2" ref="L9:L36">SUM(H9:K9)</f>
        <v>526868</v>
      </c>
      <c r="M9" s="165">
        <f aca="true" t="shared" si="3" ref="M9:M36">IF(ISERROR(F9/L9-1),"         /0",(F9/L9-1))</f>
        <v>0.1425309565204187</v>
      </c>
      <c r="N9" s="164">
        <f>SUM(N10:N36)</f>
        <v>690885</v>
      </c>
      <c r="O9" s="160">
        <f>SUM(O10:O36)</f>
        <v>665626</v>
      </c>
      <c r="P9" s="161">
        <f>SUM(P10:P36)</f>
        <v>9361</v>
      </c>
      <c r="Q9" s="160">
        <f>SUM(Q10:Q36)</f>
        <v>10152</v>
      </c>
      <c r="R9" s="159">
        <f aca="true" t="shared" si="4" ref="R9:R36">SUM(N9:Q9)</f>
        <v>1376024</v>
      </c>
      <c r="S9" s="163">
        <f aca="true" t="shared" si="5" ref="S9:S36">R9/$R$9</f>
        <v>1</v>
      </c>
      <c r="T9" s="162">
        <f>SUM(T10:T36)</f>
        <v>619730</v>
      </c>
      <c r="U9" s="160">
        <f>SUM(U10:U36)</f>
        <v>577761</v>
      </c>
      <c r="V9" s="161">
        <f>SUM(V10:V36)</f>
        <v>6244</v>
      </c>
      <c r="W9" s="160">
        <f>SUM(W10:W36)</f>
        <v>5592</v>
      </c>
      <c r="X9" s="159">
        <f aca="true" t="shared" si="6" ref="X9:X36">SUM(T9:W9)</f>
        <v>1209327</v>
      </c>
      <c r="Y9" s="158">
        <f>IF(ISERROR(R9/X9-1),"         /0",(R9/X9-1))</f>
        <v>0.13784278363089553</v>
      </c>
    </row>
    <row r="10" spans="1:25" ht="19.5" customHeight="1" thickTop="1">
      <c r="A10" s="156" t="s">
        <v>196</v>
      </c>
      <c r="B10" s="154">
        <v>106852</v>
      </c>
      <c r="C10" s="150">
        <v>104036</v>
      </c>
      <c r="D10" s="151">
        <v>2539</v>
      </c>
      <c r="E10" s="150">
        <v>2628</v>
      </c>
      <c r="F10" s="149">
        <f t="shared" si="0"/>
        <v>216055</v>
      </c>
      <c r="G10" s="153">
        <f t="shared" si="1"/>
        <v>0.35891740854504345</v>
      </c>
      <c r="H10" s="152">
        <v>101355</v>
      </c>
      <c r="I10" s="150">
        <v>93954</v>
      </c>
      <c r="J10" s="151">
        <v>422</v>
      </c>
      <c r="K10" s="150">
        <v>273</v>
      </c>
      <c r="L10" s="149">
        <f t="shared" si="2"/>
        <v>196004</v>
      </c>
      <c r="M10" s="155">
        <f t="shared" si="3"/>
        <v>0.10229893267484336</v>
      </c>
      <c r="N10" s="154">
        <v>240925</v>
      </c>
      <c r="O10" s="150">
        <v>237783</v>
      </c>
      <c r="P10" s="151">
        <v>7360</v>
      </c>
      <c r="Q10" s="150">
        <v>7763</v>
      </c>
      <c r="R10" s="149">
        <f t="shared" si="4"/>
        <v>493831</v>
      </c>
      <c r="S10" s="153">
        <f t="shared" si="5"/>
        <v>0.3588825485601995</v>
      </c>
      <c r="T10" s="152">
        <v>225853</v>
      </c>
      <c r="U10" s="150">
        <v>210752</v>
      </c>
      <c r="V10" s="151">
        <v>1386</v>
      </c>
      <c r="W10" s="150">
        <v>878</v>
      </c>
      <c r="X10" s="149">
        <f t="shared" si="6"/>
        <v>438869</v>
      </c>
      <c r="Y10" s="148">
        <f aca="true" t="shared" si="7" ref="Y10:Y36">IF(ISERROR(R10/X10-1),"         /0",IF(R10/X10&gt;5,"  *  ",(R10/X10-1)))</f>
        <v>0.1252355486489134</v>
      </c>
    </row>
    <row r="11" spans="1:25" ht="19.5" customHeight="1">
      <c r="A11" s="147" t="s">
        <v>199</v>
      </c>
      <c r="B11" s="145">
        <v>43604</v>
      </c>
      <c r="C11" s="141">
        <v>41498</v>
      </c>
      <c r="D11" s="142">
        <v>0</v>
      </c>
      <c r="E11" s="141">
        <v>0</v>
      </c>
      <c r="F11" s="140">
        <f t="shared" si="0"/>
        <v>85102</v>
      </c>
      <c r="G11" s="144">
        <f t="shared" si="1"/>
        <v>0.1413741376131091</v>
      </c>
      <c r="H11" s="143">
        <v>42538</v>
      </c>
      <c r="I11" s="141">
        <v>39839</v>
      </c>
      <c r="J11" s="142"/>
      <c r="K11" s="141"/>
      <c r="L11" s="140">
        <f t="shared" si="2"/>
        <v>82377</v>
      </c>
      <c r="M11" s="146">
        <f t="shared" si="3"/>
        <v>0.033079621739077636</v>
      </c>
      <c r="N11" s="145">
        <v>106556</v>
      </c>
      <c r="O11" s="141">
        <v>100012</v>
      </c>
      <c r="P11" s="142">
        <v>389</v>
      </c>
      <c r="Q11" s="141">
        <v>631</v>
      </c>
      <c r="R11" s="140">
        <f t="shared" si="4"/>
        <v>207588</v>
      </c>
      <c r="S11" s="144">
        <f t="shared" si="5"/>
        <v>0.15086074080103254</v>
      </c>
      <c r="T11" s="143">
        <v>102706</v>
      </c>
      <c r="U11" s="141">
        <v>90819</v>
      </c>
      <c r="V11" s="142">
        <v>849</v>
      </c>
      <c r="W11" s="141">
        <v>1301</v>
      </c>
      <c r="X11" s="140">
        <f t="shared" si="6"/>
        <v>195675</v>
      </c>
      <c r="Y11" s="139">
        <f t="shared" si="7"/>
        <v>0.06088156381755461</v>
      </c>
    </row>
    <row r="12" spans="1:25" ht="19.5" customHeight="1">
      <c r="A12" s="147" t="s">
        <v>220</v>
      </c>
      <c r="B12" s="145">
        <v>22912</v>
      </c>
      <c r="C12" s="141">
        <v>20611</v>
      </c>
      <c r="D12" s="142">
        <v>0</v>
      </c>
      <c r="E12" s="141">
        <v>0</v>
      </c>
      <c r="F12" s="140">
        <f aca="true" t="shared" si="8" ref="F12:F23">SUM(B12:E12)</f>
        <v>43523</v>
      </c>
      <c r="G12" s="144">
        <f t="shared" si="1"/>
        <v>0.07230178599016883</v>
      </c>
      <c r="H12" s="143">
        <v>12695</v>
      </c>
      <c r="I12" s="141">
        <v>10456</v>
      </c>
      <c r="J12" s="142"/>
      <c r="K12" s="141"/>
      <c r="L12" s="140">
        <f aca="true" t="shared" si="9" ref="L12:L23">SUM(H12:K12)</f>
        <v>23151</v>
      </c>
      <c r="M12" s="146">
        <f aca="true" t="shared" si="10" ref="M12:M23">IF(ISERROR(F12/L12-1),"         /0",(F12/L12-1))</f>
        <v>0.8799619886829944</v>
      </c>
      <c r="N12" s="145">
        <v>43358</v>
      </c>
      <c r="O12" s="141">
        <v>42690</v>
      </c>
      <c r="P12" s="142"/>
      <c r="Q12" s="141"/>
      <c r="R12" s="140">
        <f aca="true" t="shared" si="11" ref="R12:R23">SUM(N12:Q12)</f>
        <v>86048</v>
      </c>
      <c r="S12" s="144">
        <f t="shared" si="5"/>
        <v>0.0625337930152381</v>
      </c>
      <c r="T12" s="143">
        <v>24671</v>
      </c>
      <c r="U12" s="141">
        <v>22729</v>
      </c>
      <c r="V12" s="142"/>
      <c r="W12" s="141"/>
      <c r="X12" s="140">
        <f aca="true" t="shared" si="12" ref="X12:X23">SUM(T12:W12)</f>
        <v>47400</v>
      </c>
      <c r="Y12" s="139">
        <f aca="true" t="shared" si="13" ref="Y12:Y23">IF(ISERROR(R12/X12-1),"         /0",IF(R12/X12&gt;5,"  *  ",(R12/X12-1)))</f>
        <v>0.8153586497890295</v>
      </c>
    </row>
    <row r="13" spans="1:25" ht="19.5" customHeight="1">
      <c r="A13" s="147" t="s">
        <v>221</v>
      </c>
      <c r="B13" s="145">
        <v>17295</v>
      </c>
      <c r="C13" s="141">
        <v>17296</v>
      </c>
      <c r="D13" s="142">
        <v>0</v>
      </c>
      <c r="E13" s="141">
        <v>0</v>
      </c>
      <c r="F13" s="140">
        <f>SUM(B13:E13)</f>
        <v>34591</v>
      </c>
      <c r="G13" s="144">
        <f>F13/$F$9</f>
        <v>0.057463664710289505</v>
      </c>
      <c r="H13" s="143">
        <v>16305</v>
      </c>
      <c r="I13" s="141">
        <v>16767</v>
      </c>
      <c r="J13" s="142"/>
      <c r="K13" s="141"/>
      <c r="L13" s="140">
        <f>SUM(H13:K13)</f>
        <v>33072</v>
      </c>
      <c r="M13" s="146">
        <f>IF(ISERROR(F13/L13-1),"         /0",(F13/L13-1))</f>
        <v>0.045930091920658</v>
      </c>
      <c r="N13" s="145">
        <v>41298</v>
      </c>
      <c r="O13" s="141">
        <v>39607</v>
      </c>
      <c r="P13" s="142"/>
      <c r="Q13" s="141"/>
      <c r="R13" s="140">
        <f>SUM(N13:Q13)</f>
        <v>80905</v>
      </c>
      <c r="S13" s="144">
        <f>R13/$R$9</f>
        <v>0.058796212856752496</v>
      </c>
      <c r="T13" s="143">
        <v>39470</v>
      </c>
      <c r="U13" s="141">
        <v>39271</v>
      </c>
      <c r="V13" s="142"/>
      <c r="W13" s="141"/>
      <c r="X13" s="140">
        <f>SUM(T13:W13)</f>
        <v>78741</v>
      </c>
      <c r="Y13" s="139">
        <f>IF(ISERROR(R13/X13-1),"         /0",IF(R13/X13&gt;5,"  *  ",(R13/X13-1)))</f>
        <v>0.027482505937186374</v>
      </c>
    </row>
    <row r="14" spans="1:25" ht="19.5" customHeight="1">
      <c r="A14" s="147" t="s">
        <v>222</v>
      </c>
      <c r="B14" s="145">
        <v>11075</v>
      </c>
      <c r="C14" s="141">
        <v>11246</v>
      </c>
      <c r="D14" s="142">
        <v>0</v>
      </c>
      <c r="E14" s="141">
        <v>0</v>
      </c>
      <c r="F14" s="140">
        <f t="shared" si="8"/>
        <v>22321</v>
      </c>
      <c r="G14" s="144">
        <f aca="true" t="shared" si="14" ref="G14:G20">F14/$F$9</f>
        <v>0.03708035211466486</v>
      </c>
      <c r="H14" s="143">
        <v>9405</v>
      </c>
      <c r="I14" s="141">
        <v>9304</v>
      </c>
      <c r="J14" s="142"/>
      <c r="K14" s="141"/>
      <c r="L14" s="140">
        <f t="shared" si="9"/>
        <v>18709</v>
      </c>
      <c r="M14" s="146">
        <f t="shared" si="10"/>
        <v>0.1930621625955422</v>
      </c>
      <c r="N14" s="145">
        <v>24170</v>
      </c>
      <c r="O14" s="141">
        <v>24205</v>
      </c>
      <c r="P14" s="142"/>
      <c r="Q14" s="141"/>
      <c r="R14" s="140">
        <f t="shared" si="11"/>
        <v>48375</v>
      </c>
      <c r="S14" s="144">
        <f aca="true" t="shared" si="15" ref="S14:S20">R14/$R$9</f>
        <v>0.035155636820288015</v>
      </c>
      <c r="T14" s="143">
        <v>21944</v>
      </c>
      <c r="U14" s="141">
        <v>21276</v>
      </c>
      <c r="V14" s="142"/>
      <c r="W14" s="141"/>
      <c r="X14" s="140">
        <f t="shared" si="12"/>
        <v>43220</v>
      </c>
      <c r="Y14" s="139">
        <f t="shared" si="13"/>
        <v>0.11927348449791753</v>
      </c>
    </row>
    <row r="15" spans="1:25" ht="19.5" customHeight="1">
      <c r="A15" s="147" t="s">
        <v>223</v>
      </c>
      <c r="B15" s="145">
        <v>11031</v>
      </c>
      <c r="C15" s="141">
        <v>8988</v>
      </c>
      <c r="D15" s="142">
        <v>0</v>
      </c>
      <c r="E15" s="141">
        <v>0</v>
      </c>
      <c r="F15" s="140">
        <f t="shared" si="8"/>
        <v>20019</v>
      </c>
      <c r="G15" s="144">
        <f t="shared" si="14"/>
        <v>0.033256196809438456</v>
      </c>
      <c r="H15" s="143">
        <v>7473</v>
      </c>
      <c r="I15" s="141">
        <v>6858</v>
      </c>
      <c r="J15" s="142">
        <v>147</v>
      </c>
      <c r="K15" s="141">
        <v>146</v>
      </c>
      <c r="L15" s="140">
        <f t="shared" si="9"/>
        <v>14624</v>
      </c>
      <c r="M15" s="146">
        <f t="shared" si="10"/>
        <v>0.36891411378555805</v>
      </c>
      <c r="N15" s="145">
        <v>22596</v>
      </c>
      <c r="O15" s="141">
        <v>21085</v>
      </c>
      <c r="P15" s="142"/>
      <c r="Q15" s="141"/>
      <c r="R15" s="140">
        <f t="shared" si="11"/>
        <v>43681</v>
      </c>
      <c r="S15" s="144">
        <f t="shared" si="15"/>
        <v>0.031744359110015524</v>
      </c>
      <c r="T15" s="143">
        <v>15513</v>
      </c>
      <c r="U15" s="141">
        <v>15713</v>
      </c>
      <c r="V15" s="142">
        <v>147</v>
      </c>
      <c r="W15" s="141">
        <v>146</v>
      </c>
      <c r="X15" s="140">
        <f t="shared" si="12"/>
        <v>31519</v>
      </c>
      <c r="Y15" s="139">
        <f t="shared" si="13"/>
        <v>0.38586249563755204</v>
      </c>
    </row>
    <row r="16" spans="1:25" ht="19.5" customHeight="1">
      <c r="A16" s="147" t="s">
        <v>224</v>
      </c>
      <c r="B16" s="145">
        <v>9934</v>
      </c>
      <c r="C16" s="141">
        <v>8159</v>
      </c>
      <c r="D16" s="142">
        <v>0</v>
      </c>
      <c r="E16" s="141">
        <v>0</v>
      </c>
      <c r="F16" s="140">
        <f t="shared" si="8"/>
        <v>18093</v>
      </c>
      <c r="G16" s="144">
        <f t="shared" si="14"/>
        <v>0.030056664612276834</v>
      </c>
      <c r="H16" s="143">
        <v>7776</v>
      </c>
      <c r="I16" s="141">
        <v>5945</v>
      </c>
      <c r="J16" s="142"/>
      <c r="K16" s="141"/>
      <c r="L16" s="140">
        <f t="shared" si="9"/>
        <v>13721</v>
      </c>
      <c r="M16" s="146">
        <f t="shared" si="10"/>
        <v>0.3186356679542308</v>
      </c>
      <c r="N16" s="145">
        <v>21016</v>
      </c>
      <c r="O16" s="141">
        <v>19605</v>
      </c>
      <c r="P16" s="142"/>
      <c r="Q16" s="141"/>
      <c r="R16" s="140">
        <f t="shared" si="11"/>
        <v>40621</v>
      </c>
      <c r="S16" s="144">
        <f t="shared" si="15"/>
        <v>0.02952056068789498</v>
      </c>
      <c r="T16" s="143">
        <v>17816</v>
      </c>
      <c r="U16" s="141">
        <v>15516</v>
      </c>
      <c r="V16" s="142"/>
      <c r="W16" s="141"/>
      <c r="X16" s="140">
        <f t="shared" si="12"/>
        <v>33332</v>
      </c>
      <c r="Y16" s="139">
        <f t="shared" si="13"/>
        <v>0.2186787471498859</v>
      </c>
    </row>
    <row r="17" spans="1:25" ht="19.5" customHeight="1">
      <c r="A17" s="147" t="s">
        <v>225</v>
      </c>
      <c r="B17" s="145">
        <v>9088</v>
      </c>
      <c r="C17" s="141">
        <v>8655</v>
      </c>
      <c r="D17" s="142">
        <v>0</v>
      </c>
      <c r="E17" s="141">
        <v>0</v>
      </c>
      <c r="F17" s="140">
        <f t="shared" si="8"/>
        <v>17743</v>
      </c>
      <c r="G17" s="144">
        <f t="shared" si="14"/>
        <v>0.029475233527642065</v>
      </c>
      <c r="H17" s="143"/>
      <c r="I17" s="141"/>
      <c r="J17" s="142"/>
      <c r="K17" s="141"/>
      <c r="L17" s="140">
        <f t="shared" si="9"/>
        <v>0</v>
      </c>
      <c r="M17" s="146" t="str">
        <f t="shared" si="10"/>
        <v>         /0</v>
      </c>
      <c r="N17" s="145">
        <v>20889</v>
      </c>
      <c r="O17" s="141">
        <v>19300</v>
      </c>
      <c r="P17" s="142"/>
      <c r="Q17" s="141"/>
      <c r="R17" s="140">
        <f t="shared" si="11"/>
        <v>40189</v>
      </c>
      <c r="S17" s="144">
        <f t="shared" si="15"/>
        <v>0.029206612675360313</v>
      </c>
      <c r="T17" s="143"/>
      <c r="U17" s="141"/>
      <c r="V17" s="142"/>
      <c r="W17" s="141"/>
      <c r="X17" s="140">
        <f t="shared" si="12"/>
        <v>0</v>
      </c>
      <c r="Y17" s="139" t="str">
        <f t="shared" si="13"/>
        <v>         /0</v>
      </c>
    </row>
    <row r="18" spans="1:25" ht="19.5" customHeight="1">
      <c r="A18" s="147" t="s">
        <v>226</v>
      </c>
      <c r="B18" s="145">
        <v>7508</v>
      </c>
      <c r="C18" s="141">
        <v>7799</v>
      </c>
      <c r="D18" s="142">
        <v>0</v>
      </c>
      <c r="E18" s="141">
        <v>0</v>
      </c>
      <c r="F18" s="140">
        <f t="shared" si="8"/>
        <v>15307</v>
      </c>
      <c r="G18" s="144">
        <f t="shared" si="14"/>
        <v>0.025428473178584064</v>
      </c>
      <c r="H18" s="143">
        <v>2948</v>
      </c>
      <c r="I18" s="141">
        <v>3290</v>
      </c>
      <c r="J18" s="142"/>
      <c r="K18" s="141"/>
      <c r="L18" s="140">
        <f t="shared" si="9"/>
        <v>6238</v>
      </c>
      <c r="M18" s="146">
        <f t="shared" si="10"/>
        <v>1.4538313562039114</v>
      </c>
      <c r="N18" s="145">
        <v>17730</v>
      </c>
      <c r="O18" s="141">
        <v>18074</v>
      </c>
      <c r="P18" s="142"/>
      <c r="Q18" s="141"/>
      <c r="R18" s="140">
        <f t="shared" si="11"/>
        <v>35804</v>
      </c>
      <c r="S18" s="144">
        <f t="shared" si="15"/>
        <v>0.026019895001831363</v>
      </c>
      <c r="T18" s="143">
        <v>7134</v>
      </c>
      <c r="U18" s="141">
        <v>7640</v>
      </c>
      <c r="V18" s="142"/>
      <c r="W18" s="141"/>
      <c r="X18" s="140">
        <f t="shared" si="12"/>
        <v>14774</v>
      </c>
      <c r="Y18" s="139">
        <f t="shared" si="13"/>
        <v>1.4234465953702449</v>
      </c>
    </row>
    <row r="19" spans="1:25" ht="19.5" customHeight="1">
      <c r="A19" s="147" t="s">
        <v>227</v>
      </c>
      <c r="B19" s="145">
        <v>8231</v>
      </c>
      <c r="C19" s="141">
        <v>6553</v>
      </c>
      <c r="D19" s="142">
        <v>0</v>
      </c>
      <c r="E19" s="141">
        <v>0</v>
      </c>
      <c r="F19" s="140">
        <f t="shared" si="8"/>
        <v>14784</v>
      </c>
      <c r="G19" s="144">
        <f t="shared" si="14"/>
        <v>0.024559649014972682</v>
      </c>
      <c r="H19" s="143">
        <v>11341</v>
      </c>
      <c r="I19" s="141">
        <v>10051</v>
      </c>
      <c r="J19" s="142"/>
      <c r="K19" s="141"/>
      <c r="L19" s="140">
        <f t="shared" si="9"/>
        <v>21392</v>
      </c>
      <c r="M19" s="146">
        <f t="shared" si="10"/>
        <v>-0.3089005235602095</v>
      </c>
      <c r="N19" s="145">
        <v>20080</v>
      </c>
      <c r="O19" s="141">
        <v>17567</v>
      </c>
      <c r="P19" s="142"/>
      <c r="Q19" s="141"/>
      <c r="R19" s="140">
        <f t="shared" si="11"/>
        <v>37647</v>
      </c>
      <c r="S19" s="144">
        <f t="shared" si="15"/>
        <v>0.02735926117567717</v>
      </c>
      <c r="T19" s="143">
        <v>27356</v>
      </c>
      <c r="U19" s="141">
        <v>24818</v>
      </c>
      <c r="V19" s="142"/>
      <c r="W19" s="141"/>
      <c r="X19" s="140">
        <f t="shared" si="12"/>
        <v>52174</v>
      </c>
      <c r="Y19" s="139">
        <f t="shared" si="13"/>
        <v>-0.2784337026104956</v>
      </c>
    </row>
    <row r="20" spans="1:25" ht="19.5" customHeight="1">
      <c r="A20" s="147" t="s">
        <v>228</v>
      </c>
      <c r="B20" s="145">
        <v>6043</v>
      </c>
      <c r="C20" s="141">
        <v>5308</v>
      </c>
      <c r="D20" s="142">
        <v>510</v>
      </c>
      <c r="E20" s="141">
        <v>575</v>
      </c>
      <c r="F20" s="140">
        <f t="shared" si="8"/>
        <v>12436</v>
      </c>
      <c r="G20" s="144">
        <f t="shared" si="14"/>
        <v>0.020659077052908568</v>
      </c>
      <c r="H20" s="143">
        <v>4576</v>
      </c>
      <c r="I20" s="141">
        <v>4636</v>
      </c>
      <c r="J20" s="142">
        <v>596</v>
      </c>
      <c r="K20" s="141">
        <v>564</v>
      </c>
      <c r="L20" s="140">
        <f t="shared" si="9"/>
        <v>10372</v>
      </c>
      <c r="M20" s="146">
        <f t="shared" si="10"/>
        <v>0.19899730042421915</v>
      </c>
      <c r="N20" s="145">
        <v>14048</v>
      </c>
      <c r="O20" s="141">
        <v>12718</v>
      </c>
      <c r="P20" s="142">
        <v>1223</v>
      </c>
      <c r="Q20" s="141">
        <v>1292</v>
      </c>
      <c r="R20" s="140">
        <f t="shared" si="11"/>
        <v>29281</v>
      </c>
      <c r="S20" s="144">
        <f t="shared" si="15"/>
        <v>0.02127942535886002</v>
      </c>
      <c r="T20" s="143">
        <v>11626</v>
      </c>
      <c r="U20" s="141">
        <v>11408</v>
      </c>
      <c r="V20" s="142">
        <v>1407</v>
      </c>
      <c r="W20" s="141">
        <v>1079</v>
      </c>
      <c r="X20" s="140">
        <f t="shared" si="12"/>
        <v>25520</v>
      </c>
      <c r="Y20" s="139">
        <f t="shared" si="13"/>
        <v>0.14737460815047032</v>
      </c>
    </row>
    <row r="21" spans="1:25" ht="19.5" customHeight="1">
      <c r="A21" s="147" t="s">
        <v>229</v>
      </c>
      <c r="B21" s="145">
        <v>6583</v>
      </c>
      <c r="C21" s="141">
        <v>5645</v>
      </c>
      <c r="D21" s="142">
        <v>0</v>
      </c>
      <c r="E21" s="141">
        <v>0</v>
      </c>
      <c r="F21" s="140">
        <f t="shared" si="8"/>
        <v>12228</v>
      </c>
      <c r="G21" s="144">
        <f t="shared" si="1"/>
        <v>0.020313540865468476</v>
      </c>
      <c r="H21" s="143">
        <v>4507</v>
      </c>
      <c r="I21" s="141">
        <v>4301</v>
      </c>
      <c r="J21" s="142"/>
      <c r="K21" s="141"/>
      <c r="L21" s="140">
        <f t="shared" si="9"/>
        <v>8808</v>
      </c>
      <c r="M21" s="146">
        <f t="shared" si="10"/>
        <v>0.388283378746594</v>
      </c>
      <c r="N21" s="145">
        <v>13595</v>
      </c>
      <c r="O21" s="141">
        <v>11919</v>
      </c>
      <c r="P21" s="142"/>
      <c r="Q21" s="141"/>
      <c r="R21" s="140">
        <f t="shared" si="11"/>
        <v>25514</v>
      </c>
      <c r="S21" s="144">
        <f t="shared" si="5"/>
        <v>0.01854182775881816</v>
      </c>
      <c r="T21" s="143">
        <v>10819</v>
      </c>
      <c r="U21" s="141">
        <v>9383</v>
      </c>
      <c r="V21" s="142"/>
      <c r="W21" s="141"/>
      <c r="X21" s="140">
        <f t="shared" si="12"/>
        <v>20202</v>
      </c>
      <c r="Y21" s="139">
        <f t="shared" si="13"/>
        <v>0.2629442629442629</v>
      </c>
    </row>
    <row r="22" spans="1:25" ht="19.5" customHeight="1">
      <c r="A22" s="147" t="s">
        <v>230</v>
      </c>
      <c r="B22" s="145">
        <v>6130</v>
      </c>
      <c r="C22" s="141">
        <v>5755</v>
      </c>
      <c r="D22" s="142">
        <v>0</v>
      </c>
      <c r="E22" s="141">
        <v>0</v>
      </c>
      <c r="F22" s="140">
        <f t="shared" si="8"/>
        <v>11885</v>
      </c>
      <c r="G22" s="144">
        <f t="shared" si="1"/>
        <v>0.0197437384025264</v>
      </c>
      <c r="H22" s="143">
        <v>6318</v>
      </c>
      <c r="I22" s="141">
        <v>4800</v>
      </c>
      <c r="J22" s="142"/>
      <c r="K22" s="141"/>
      <c r="L22" s="140">
        <f t="shared" si="9"/>
        <v>11118</v>
      </c>
      <c r="M22" s="146">
        <f t="shared" si="10"/>
        <v>0.0689872279186905</v>
      </c>
      <c r="N22" s="145">
        <v>12485</v>
      </c>
      <c r="O22" s="141">
        <v>12269</v>
      </c>
      <c r="P22" s="142"/>
      <c r="Q22" s="141"/>
      <c r="R22" s="140">
        <f t="shared" si="11"/>
        <v>24754</v>
      </c>
      <c r="S22" s="144">
        <f t="shared" si="5"/>
        <v>0.01798951181084051</v>
      </c>
      <c r="T22" s="143">
        <v>12532</v>
      </c>
      <c r="U22" s="141">
        <v>10606</v>
      </c>
      <c r="V22" s="142"/>
      <c r="W22" s="141"/>
      <c r="X22" s="140">
        <f t="shared" si="12"/>
        <v>23138</v>
      </c>
      <c r="Y22" s="139">
        <f t="shared" si="13"/>
        <v>0.06984181865329764</v>
      </c>
    </row>
    <row r="23" spans="1:25" ht="19.5" customHeight="1">
      <c r="A23" s="147" t="s">
        <v>231</v>
      </c>
      <c r="B23" s="145">
        <v>5840</v>
      </c>
      <c r="C23" s="141">
        <v>5484</v>
      </c>
      <c r="D23" s="142">
        <v>0</v>
      </c>
      <c r="E23" s="141">
        <v>0</v>
      </c>
      <c r="F23" s="140">
        <f t="shared" si="8"/>
        <v>11324</v>
      </c>
      <c r="G23" s="144">
        <f t="shared" si="1"/>
        <v>0.018811787435440385</v>
      </c>
      <c r="H23" s="143">
        <v>6457</v>
      </c>
      <c r="I23" s="141">
        <v>5804</v>
      </c>
      <c r="J23" s="142"/>
      <c r="K23" s="141"/>
      <c r="L23" s="140">
        <f t="shared" si="9"/>
        <v>12261</v>
      </c>
      <c r="M23" s="146">
        <f t="shared" si="10"/>
        <v>-0.07642117282440253</v>
      </c>
      <c r="N23" s="145">
        <v>13029</v>
      </c>
      <c r="O23" s="141">
        <v>12379</v>
      </c>
      <c r="P23" s="142"/>
      <c r="Q23" s="141"/>
      <c r="R23" s="140">
        <f t="shared" si="11"/>
        <v>25408</v>
      </c>
      <c r="S23" s="144">
        <f t="shared" si="5"/>
        <v>0.018464794218705487</v>
      </c>
      <c r="T23" s="143">
        <v>14526</v>
      </c>
      <c r="U23" s="141">
        <v>13401</v>
      </c>
      <c r="V23" s="142"/>
      <c r="W23" s="141"/>
      <c r="X23" s="140">
        <f t="shared" si="12"/>
        <v>27927</v>
      </c>
      <c r="Y23" s="139">
        <f t="shared" si="13"/>
        <v>-0.0901994485623232</v>
      </c>
    </row>
    <row r="24" spans="1:25" ht="19.5" customHeight="1">
      <c r="A24" s="147" t="s">
        <v>232</v>
      </c>
      <c r="B24" s="145">
        <v>5078</v>
      </c>
      <c r="C24" s="141">
        <v>5157</v>
      </c>
      <c r="D24" s="142">
        <v>0</v>
      </c>
      <c r="E24" s="141">
        <v>0</v>
      </c>
      <c r="F24" s="140">
        <f t="shared" si="0"/>
        <v>10235</v>
      </c>
      <c r="G24" s="144">
        <f t="shared" si="1"/>
        <v>0.01700270614639106</v>
      </c>
      <c r="H24" s="143">
        <v>5534</v>
      </c>
      <c r="I24" s="141">
        <v>4738</v>
      </c>
      <c r="J24" s="142"/>
      <c r="K24" s="141"/>
      <c r="L24" s="140">
        <f t="shared" si="2"/>
        <v>10272</v>
      </c>
      <c r="M24" s="146">
        <f t="shared" si="3"/>
        <v>-0.003602024922118363</v>
      </c>
      <c r="N24" s="145">
        <v>12743</v>
      </c>
      <c r="O24" s="141">
        <v>11103</v>
      </c>
      <c r="P24" s="142"/>
      <c r="Q24" s="141"/>
      <c r="R24" s="140">
        <f t="shared" si="4"/>
        <v>23846</v>
      </c>
      <c r="S24" s="144">
        <f t="shared" si="5"/>
        <v>0.017329639599309315</v>
      </c>
      <c r="T24" s="143">
        <v>10694</v>
      </c>
      <c r="U24" s="141">
        <v>10966</v>
      </c>
      <c r="V24" s="142"/>
      <c r="W24" s="141"/>
      <c r="X24" s="140">
        <f t="shared" si="6"/>
        <v>21660</v>
      </c>
      <c r="Y24" s="139">
        <f t="shared" si="7"/>
        <v>0.10092336103416444</v>
      </c>
    </row>
    <row r="25" spans="1:25" ht="19.5" customHeight="1">
      <c r="A25" s="147" t="s">
        <v>197</v>
      </c>
      <c r="B25" s="145">
        <v>5005</v>
      </c>
      <c r="C25" s="141">
        <v>5025</v>
      </c>
      <c r="D25" s="142">
        <v>0</v>
      </c>
      <c r="E25" s="141">
        <v>0</v>
      </c>
      <c r="F25" s="140">
        <f t="shared" si="0"/>
        <v>10030</v>
      </c>
      <c r="G25" s="144">
        <f t="shared" si="1"/>
        <v>0.01666215365396212</v>
      </c>
      <c r="H25" s="143">
        <v>1194</v>
      </c>
      <c r="I25" s="141">
        <v>1792</v>
      </c>
      <c r="J25" s="142"/>
      <c r="K25" s="141"/>
      <c r="L25" s="140">
        <f t="shared" si="2"/>
        <v>2986</v>
      </c>
      <c r="M25" s="146">
        <f t="shared" si="3"/>
        <v>2.359008707300737</v>
      </c>
      <c r="N25" s="145">
        <v>11840</v>
      </c>
      <c r="O25" s="141">
        <v>12464</v>
      </c>
      <c r="P25" s="142"/>
      <c r="Q25" s="141"/>
      <c r="R25" s="140">
        <f t="shared" si="4"/>
        <v>24304</v>
      </c>
      <c r="S25" s="144">
        <f t="shared" si="5"/>
        <v>0.0176624826311169</v>
      </c>
      <c r="T25" s="143">
        <v>4810</v>
      </c>
      <c r="U25" s="141">
        <v>5487</v>
      </c>
      <c r="V25" s="142"/>
      <c r="W25" s="141"/>
      <c r="X25" s="140">
        <f t="shared" si="6"/>
        <v>10297</v>
      </c>
      <c r="Y25" s="139">
        <f t="shared" si="7"/>
        <v>1.3602991162474507</v>
      </c>
    </row>
    <row r="26" spans="1:25" ht="19.5" customHeight="1">
      <c r="A26" s="147" t="s">
        <v>233</v>
      </c>
      <c r="B26" s="145">
        <v>4789</v>
      </c>
      <c r="C26" s="141">
        <v>4730</v>
      </c>
      <c r="D26" s="142">
        <v>0</v>
      </c>
      <c r="E26" s="141">
        <v>0</v>
      </c>
      <c r="F26" s="140">
        <f t="shared" si="0"/>
        <v>9519</v>
      </c>
      <c r="G26" s="144">
        <f t="shared" si="1"/>
        <v>0.015813264270395356</v>
      </c>
      <c r="H26" s="143">
        <v>1164</v>
      </c>
      <c r="I26" s="141">
        <v>1112</v>
      </c>
      <c r="J26" s="142"/>
      <c r="K26" s="141"/>
      <c r="L26" s="140">
        <f t="shared" si="2"/>
        <v>2276</v>
      </c>
      <c r="M26" s="146">
        <f t="shared" si="3"/>
        <v>3.1823374340949035</v>
      </c>
      <c r="N26" s="145">
        <v>10134</v>
      </c>
      <c r="O26" s="141">
        <v>10869</v>
      </c>
      <c r="P26" s="142"/>
      <c r="Q26" s="141"/>
      <c r="R26" s="140">
        <f t="shared" si="4"/>
        <v>21003</v>
      </c>
      <c r="S26" s="144">
        <f t="shared" si="5"/>
        <v>0.0152635419149666</v>
      </c>
      <c r="T26" s="143">
        <v>2127</v>
      </c>
      <c r="U26" s="141">
        <v>1998</v>
      </c>
      <c r="V26" s="142"/>
      <c r="W26" s="141"/>
      <c r="X26" s="140">
        <f t="shared" si="6"/>
        <v>4125</v>
      </c>
      <c r="Y26" s="139" t="str">
        <f t="shared" si="7"/>
        <v>  *  </v>
      </c>
    </row>
    <row r="27" spans="1:25" ht="19.5" customHeight="1">
      <c r="A27" s="147" t="s">
        <v>234</v>
      </c>
      <c r="B27" s="145">
        <v>4560</v>
      </c>
      <c r="C27" s="141">
        <v>4122</v>
      </c>
      <c r="D27" s="142">
        <v>0</v>
      </c>
      <c r="E27" s="141">
        <v>0</v>
      </c>
      <c r="F27" s="140">
        <f t="shared" si="0"/>
        <v>8682</v>
      </c>
      <c r="G27" s="144">
        <f t="shared" si="1"/>
        <v>0.014422813362283064</v>
      </c>
      <c r="H27" s="143">
        <v>4201</v>
      </c>
      <c r="I27" s="141">
        <v>3945</v>
      </c>
      <c r="J27" s="142"/>
      <c r="K27" s="141"/>
      <c r="L27" s="140">
        <f t="shared" si="2"/>
        <v>8146</v>
      </c>
      <c r="M27" s="146">
        <f t="shared" si="3"/>
        <v>0.06579916523447094</v>
      </c>
      <c r="N27" s="145">
        <v>11398</v>
      </c>
      <c r="O27" s="141">
        <v>10348</v>
      </c>
      <c r="P27" s="142"/>
      <c r="Q27" s="141"/>
      <c r="R27" s="140">
        <f t="shared" si="4"/>
        <v>21746</v>
      </c>
      <c r="S27" s="144">
        <f t="shared" si="5"/>
        <v>0.015803503427265803</v>
      </c>
      <c r="T27" s="143">
        <v>10724</v>
      </c>
      <c r="U27" s="141">
        <v>10321</v>
      </c>
      <c r="V27" s="142"/>
      <c r="W27" s="141"/>
      <c r="X27" s="140">
        <f t="shared" si="6"/>
        <v>21045</v>
      </c>
      <c r="Y27" s="139">
        <f t="shared" si="7"/>
        <v>0.03330957472083629</v>
      </c>
    </row>
    <row r="28" spans="1:25" ht="19.5" customHeight="1">
      <c r="A28" s="147" t="s">
        <v>235</v>
      </c>
      <c r="B28" s="145">
        <v>4242</v>
      </c>
      <c r="C28" s="141">
        <v>3113</v>
      </c>
      <c r="D28" s="142">
        <v>0</v>
      </c>
      <c r="E28" s="141">
        <v>0</v>
      </c>
      <c r="F28" s="140">
        <f t="shared" si="0"/>
        <v>7355</v>
      </c>
      <c r="G28" s="144">
        <f t="shared" si="1"/>
        <v>0.012218358935682093</v>
      </c>
      <c r="H28" s="143">
        <v>3033</v>
      </c>
      <c r="I28" s="141">
        <v>2240</v>
      </c>
      <c r="J28" s="142"/>
      <c r="K28" s="141"/>
      <c r="L28" s="140">
        <f t="shared" si="2"/>
        <v>5273</v>
      </c>
      <c r="M28" s="146" t="s">
        <v>50</v>
      </c>
      <c r="N28" s="145">
        <v>7811</v>
      </c>
      <c r="O28" s="141">
        <v>7560</v>
      </c>
      <c r="P28" s="142"/>
      <c r="Q28" s="141"/>
      <c r="R28" s="140">
        <f t="shared" si="4"/>
        <v>15371</v>
      </c>
      <c r="S28" s="144">
        <f t="shared" si="5"/>
        <v>0.011170590047848003</v>
      </c>
      <c r="T28" s="143">
        <v>5619</v>
      </c>
      <c r="U28" s="141">
        <v>5622</v>
      </c>
      <c r="V28" s="142"/>
      <c r="W28" s="141"/>
      <c r="X28" s="140">
        <f t="shared" si="6"/>
        <v>11241</v>
      </c>
      <c r="Y28" s="139">
        <f t="shared" si="7"/>
        <v>0.3674050351392224</v>
      </c>
    </row>
    <row r="29" spans="1:25" ht="19.5" customHeight="1">
      <c r="A29" s="147" t="s">
        <v>236</v>
      </c>
      <c r="B29" s="145">
        <v>2576</v>
      </c>
      <c r="C29" s="141">
        <v>2652</v>
      </c>
      <c r="D29" s="142">
        <v>0</v>
      </c>
      <c r="E29" s="141">
        <v>0</v>
      </c>
      <c r="F29" s="140">
        <f t="shared" si="0"/>
        <v>5228</v>
      </c>
      <c r="G29" s="144">
        <f t="shared" si="1"/>
        <v>0.008684919172773078</v>
      </c>
      <c r="H29" s="143">
        <v>701</v>
      </c>
      <c r="I29" s="141">
        <v>741</v>
      </c>
      <c r="J29" s="142"/>
      <c r="K29" s="141"/>
      <c r="L29" s="140">
        <f t="shared" si="2"/>
        <v>1442</v>
      </c>
      <c r="M29" s="146">
        <f t="shared" si="3"/>
        <v>2.6255201109570043</v>
      </c>
      <c r="N29" s="145">
        <v>5341</v>
      </c>
      <c r="O29" s="141">
        <v>5427</v>
      </c>
      <c r="P29" s="142"/>
      <c r="Q29" s="141"/>
      <c r="R29" s="140">
        <f t="shared" si="4"/>
        <v>10768</v>
      </c>
      <c r="S29" s="144">
        <f t="shared" si="5"/>
        <v>0.007825444905030727</v>
      </c>
      <c r="T29" s="143">
        <v>1910</v>
      </c>
      <c r="U29" s="141">
        <v>2034</v>
      </c>
      <c r="V29" s="142"/>
      <c r="W29" s="141"/>
      <c r="X29" s="140">
        <f t="shared" si="6"/>
        <v>3944</v>
      </c>
      <c r="Y29" s="139">
        <f t="shared" si="7"/>
        <v>1.7302231237322516</v>
      </c>
    </row>
    <row r="30" spans="1:25" ht="19.5" customHeight="1">
      <c r="A30" s="147" t="s">
        <v>237</v>
      </c>
      <c r="B30" s="145">
        <v>2313</v>
      </c>
      <c r="C30" s="141">
        <v>2615</v>
      </c>
      <c r="D30" s="142">
        <v>0</v>
      </c>
      <c r="E30" s="141">
        <v>135</v>
      </c>
      <c r="F30" s="140">
        <f t="shared" si="0"/>
        <v>5063</v>
      </c>
      <c r="G30" s="144">
        <f t="shared" si="1"/>
        <v>0.008410815947159544</v>
      </c>
      <c r="H30" s="143">
        <v>2198</v>
      </c>
      <c r="I30" s="141">
        <v>2575</v>
      </c>
      <c r="J30" s="142"/>
      <c r="K30" s="141"/>
      <c r="L30" s="140">
        <f t="shared" si="2"/>
        <v>4773</v>
      </c>
      <c r="M30" s="146">
        <f t="shared" si="3"/>
        <v>0.0607584328514561</v>
      </c>
      <c r="N30" s="145">
        <v>6877</v>
      </c>
      <c r="O30" s="141">
        <v>7211</v>
      </c>
      <c r="P30" s="142">
        <v>138</v>
      </c>
      <c r="Q30" s="141">
        <v>135</v>
      </c>
      <c r="R30" s="140">
        <f t="shared" si="4"/>
        <v>14361</v>
      </c>
      <c r="S30" s="144">
        <f t="shared" si="5"/>
        <v>0.010436591222246123</v>
      </c>
      <c r="T30" s="143">
        <v>6414</v>
      </c>
      <c r="U30" s="141">
        <v>5968</v>
      </c>
      <c r="V30" s="142"/>
      <c r="W30" s="141"/>
      <c r="X30" s="140">
        <f t="shared" si="6"/>
        <v>12382</v>
      </c>
      <c r="Y30" s="139">
        <f t="shared" si="7"/>
        <v>0.15982878371830078</v>
      </c>
    </row>
    <row r="31" spans="1:25" ht="19.5" customHeight="1">
      <c r="A31" s="147" t="s">
        <v>238</v>
      </c>
      <c r="B31" s="145">
        <v>2383</v>
      </c>
      <c r="C31" s="141">
        <v>2192</v>
      </c>
      <c r="D31" s="142">
        <v>0</v>
      </c>
      <c r="E31" s="141">
        <v>0</v>
      </c>
      <c r="F31" s="140">
        <f t="shared" si="0"/>
        <v>4575</v>
      </c>
      <c r="G31" s="144">
        <f t="shared" si="1"/>
        <v>0.007600134892011635</v>
      </c>
      <c r="H31" s="143">
        <v>2725</v>
      </c>
      <c r="I31" s="141">
        <v>2124</v>
      </c>
      <c r="J31" s="142"/>
      <c r="K31" s="141"/>
      <c r="L31" s="140">
        <f t="shared" si="2"/>
        <v>4849</v>
      </c>
      <c r="M31" s="146">
        <f t="shared" si="3"/>
        <v>-0.05650649618478032</v>
      </c>
      <c r="N31" s="145">
        <v>6335</v>
      </c>
      <c r="O31" s="141">
        <v>4941</v>
      </c>
      <c r="P31" s="142"/>
      <c r="Q31" s="141"/>
      <c r="R31" s="140">
        <f t="shared" si="4"/>
        <v>11276</v>
      </c>
      <c r="S31" s="144">
        <f t="shared" si="5"/>
        <v>0.008194624512363156</v>
      </c>
      <c r="T31" s="143">
        <v>7128</v>
      </c>
      <c r="U31" s="141">
        <v>5307</v>
      </c>
      <c r="V31" s="142"/>
      <c r="W31" s="141"/>
      <c r="X31" s="140">
        <f t="shared" si="6"/>
        <v>12435</v>
      </c>
      <c r="Y31" s="139">
        <f t="shared" si="7"/>
        <v>-0.09320466425412144</v>
      </c>
    </row>
    <row r="32" spans="1:25" ht="19.5" customHeight="1">
      <c r="A32" s="147" t="s">
        <v>239</v>
      </c>
      <c r="B32" s="145">
        <v>1468</v>
      </c>
      <c r="C32" s="141">
        <v>1736</v>
      </c>
      <c r="D32" s="142">
        <v>0</v>
      </c>
      <c r="E32" s="141">
        <v>0</v>
      </c>
      <c r="F32" s="140">
        <f t="shared" si="0"/>
        <v>3204</v>
      </c>
      <c r="G32" s="144">
        <f t="shared" si="1"/>
        <v>0.005322586271913722</v>
      </c>
      <c r="H32" s="143">
        <v>563</v>
      </c>
      <c r="I32" s="141">
        <v>518</v>
      </c>
      <c r="J32" s="142"/>
      <c r="K32" s="141"/>
      <c r="L32" s="140">
        <f t="shared" si="2"/>
        <v>1081</v>
      </c>
      <c r="M32" s="146">
        <f t="shared" si="3"/>
        <v>1.9639222941720629</v>
      </c>
      <c r="N32" s="145">
        <v>3108</v>
      </c>
      <c r="O32" s="141">
        <v>3087</v>
      </c>
      <c r="P32" s="142"/>
      <c r="Q32" s="141"/>
      <c r="R32" s="140">
        <f t="shared" si="4"/>
        <v>6195</v>
      </c>
      <c r="S32" s="144">
        <f t="shared" si="5"/>
        <v>0.004502101707528357</v>
      </c>
      <c r="T32" s="143">
        <v>3524</v>
      </c>
      <c r="U32" s="141">
        <v>2212</v>
      </c>
      <c r="V32" s="142"/>
      <c r="W32" s="141"/>
      <c r="X32" s="140">
        <f t="shared" si="6"/>
        <v>5736</v>
      </c>
      <c r="Y32" s="139">
        <f t="shared" si="7"/>
        <v>0.08002092050209209</v>
      </c>
    </row>
    <row r="33" spans="1:25" ht="19.5" customHeight="1">
      <c r="A33" s="147" t="s">
        <v>240</v>
      </c>
      <c r="B33" s="145">
        <v>664</v>
      </c>
      <c r="C33" s="141">
        <v>388</v>
      </c>
      <c r="D33" s="142">
        <v>0</v>
      </c>
      <c r="E33" s="141">
        <v>0</v>
      </c>
      <c r="F33" s="140">
        <f t="shared" si="0"/>
        <v>1052</v>
      </c>
      <c r="G33" s="144">
        <f t="shared" si="1"/>
        <v>0.0017476157172450798</v>
      </c>
      <c r="H33" s="143">
        <v>247</v>
      </c>
      <c r="I33" s="141">
        <v>241</v>
      </c>
      <c r="J33" s="142"/>
      <c r="K33" s="141"/>
      <c r="L33" s="140">
        <f t="shared" si="2"/>
        <v>488</v>
      </c>
      <c r="M33" s="146">
        <f t="shared" si="3"/>
        <v>1.1557377049180326</v>
      </c>
      <c r="N33" s="145">
        <v>1606</v>
      </c>
      <c r="O33" s="141">
        <v>1038</v>
      </c>
      <c r="P33" s="142"/>
      <c r="Q33" s="141"/>
      <c r="R33" s="140">
        <f t="shared" si="4"/>
        <v>2644</v>
      </c>
      <c r="S33" s="144">
        <f t="shared" si="5"/>
        <v>0.0019214781137538298</v>
      </c>
      <c r="T33" s="143">
        <v>689</v>
      </c>
      <c r="U33" s="141">
        <v>548</v>
      </c>
      <c r="V33" s="142"/>
      <c r="W33" s="141"/>
      <c r="X33" s="140">
        <f t="shared" si="6"/>
        <v>1237</v>
      </c>
      <c r="Y33" s="139">
        <f t="shared" si="7"/>
        <v>1.1374292643492319</v>
      </c>
    </row>
    <row r="34" spans="1:25" ht="19.5" customHeight="1">
      <c r="A34" s="147" t="s">
        <v>241</v>
      </c>
      <c r="B34" s="145">
        <v>451</v>
      </c>
      <c r="C34" s="141">
        <v>581</v>
      </c>
      <c r="D34" s="142">
        <v>0</v>
      </c>
      <c r="E34" s="141">
        <v>0</v>
      </c>
      <c r="F34" s="140">
        <f t="shared" si="0"/>
        <v>1032</v>
      </c>
      <c r="G34" s="144">
        <f t="shared" si="1"/>
        <v>0.0017143910838373787</v>
      </c>
      <c r="H34" s="143">
        <v>367</v>
      </c>
      <c r="I34" s="141">
        <v>397</v>
      </c>
      <c r="J34" s="142"/>
      <c r="K34" s="141"/>
      <c r="L34" s="140">
        <f t="shared" si="2"/>
        <v>764</v>
      </c>
      <c r="M34" s="146">
        <f t="shared" si="3"/>
        <v>0.3507853403141361</v>
      </c>
      <c r="N34" s="145">
        <v>1247</v>
      </c>
      <c r="O34" s="141">
        <v>1272</v>
      </c>
      <c r="P34" s="142"/>
      <c r="Q34" s="141"/>
      <c r="R34" s="140">
        <f t="shared" si="4"/>
        <v>2519</v>
      </c>
      <c r="S34" s="144">
        <f t="shared" si="5"/>
        <v>0.001830636674941716</v>
      </c>
      <c r="T34" s="143">
        <v>1227</v>
      </c>
      <c r="U34" s="141">
        <v>1081</v>
      </c>
      <c r="V34" s="142"/>
      <c r="W34" s="141"/>
      <c r="X34" s="140">
        <f t="shared" si="6"/>
        <v>2308</v>
      </c>
      <c r="Y34" s="139">
        <f t="shared" si="7"/>
        <v>0.09142114384748701</v>
      </c>
    </row>
    <row r="35" spans="1:25" ht="19.5" customHeight="1">
      <c r="A35" s="147" t="s">
        <v>242</v>
      </c>
      <c r="B35" s="145">
        <v>198</v>
      </c>
      <c r="C35" s="141">
        <v>254</v>
      </c>
      <c r="D35" s="142">
        <v>0</v>
      </c>
      <c r="E35" s="141">
        <v>0</v>
      </c>
      <c r="F35" s="140">
        <f t="shared" si="0"/>
        <v>452</v>
      </c>
      <c r="G35" s="144">
        <f t="shared" si="1"/>
        <v>0.0007508767150140457</v>
      </c>
      <c r="H35" s="143">
        <v>251</v>
      </c>
      <c r="I35" s="141">
        <v>333</v>
      </c>
      <c r="J35" s="142"/>
      <c r="K35" s="141"/>
      <c r="L35" s="140">
        <f t="shared" si="2"/>
        <v>584</v>
      </c>
      <c r="M35" s="146">
        <f t="shared" si="3"/>
        <v>-0.226027397260274</v>
      </c>
      <c r="N35" s="145">
        <v>670</v>
      </c>
      <c r="O35" s="141">
        <v>1093</v>
      </c>
      <c r="P35" s="142">
        <v>148</v>
      </c>
      <c r="Q35" s="141">
        <v>259</v>
      </c>
      <c r="R35" s="140">
        <f t="shared" si="4"/>
        <v>2170</v>
      </c>
      <c r="S35" s="144">
        <f t="shared" si="5"/>
        <v>0.0015770073777782946</v>
      </c>
      <c r="T35" s="143">
        <v>856</v>
      </c>
      <c r="U35" s="141">
        <v>1181</v>
      </c>
      <c r="V35" s="142"/>
      <c r="W35" s="141"/>
      <c r="X35" s="140">
        <f t="shared" si="6"/>
        <v>2037</v>
      </c>
      <c r="Y35" s="139">
        <f t="shared" si="7"/>
        <v>0.06529209621993126</v>
      </c>
    </row>
    <row r="36" spans="1:25" ht="19.5" customHeight="1" thickBot="1">
      <c r="A36" s="138" t="s">
        <v>211</v>
      </c>
      <c r="B36" s="136">
        <v>0</v>
      </c>
      <c r="C36" s="132">
        <v>0</v>
      </c>
      <c r="D36" s="133">
        <v>71</v>
      </c>
      <c r="E36" s="132">
        <v>54</v>
      </c>
      <c r="F36" s="131">
        <f t="shared" si="0"/>
        <v>125</v>
      </c>
      <c r="G36" s="135">
        <f t="shared" si="1"/>
        <v>0.00020765395879813212</v>
      </c>
      <c r="H36" s="134">
        <v>13897</v>
      </c>
      <c r="I36" s="132">
        <v>13720</v>
      </c>
      <c r="J36" s="133">
        <v>2335</v>
      </c>
      <c r="K36" s="132">
        <v>2135</v>
      </c>
      <c r="L36" s="131">
        <f t="shared" si="2"/>
        <v>32087</v>
      </c>
      <c r="M36" s="137">
        <f t="shared" si="3"/>
        <v>-0.9961043413220307</v>
      </c>
      <c r="N36" s="136">
        <v>0</v>
      </c>
      <c r="O36" s="132">
        <v>0</v>
      </c>
      <c r="P36" s="133">
        <v>103</v>
      </c>
      <c r="Q36" s="132">
        <v>72</v>
      </c>
      <c r="R36" s="131">
        <f t="shared" si="4"/>
        <v>175</v>
      </c>
      <c r="S36" s="135">
        <f t="shared" si="5"/>
        <v>0.00012717801433695923</v>
      </c>
      <c r="T36" s="134">
        <v>32042</v>
      </c>
      <c r="U36" s="132">
        <v>31704</v>
      </c>
      <c r="V36" s="133">
        <v>2455</v>
      </c>
      <c r="W36" s="132">
        <v>2188</v>
      </c>
      <c r="X36" s="131">
        <f t="shared" si="6"/>
        <v>68389</v>
      </c>
      <c r="Y36" s="130">
        <f t="shared" si="7"/>
        <v>-0.9974411089502698</v>
      </c>
    </row>
    <row r="37" ht="15.75" thickTop="1">
      <c r="A37" s="129" t="s">
        <v>383</v>
      </c>
    </row>
    <row r="38" ht="15">
      <c r="A38" s="129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7:Y65536 M37:M65536 Y3 M3 M5:M8 Y5:Y8">
    <cfRule type="cellIs" priority="3" dxfId="100" operator="lessThan" stopIfTrue="1">
      <formula>0</formula>
    </cfRule>
  </conditionalFormatting>
  <conditionalFormatting sqref="M9:M36 Y9:Y36">
    <cfRule type="cellIs" priority="4" dxfId="100" operator="lessThan" stopIfTrue="1">
      <formula>0</formula>
    </cfRule>
    <cfRule type="cellIs" priority="5" dxfId="102" operator="greaterThanOrEqual" stopIfTrue="1">
      <formula>0</formula>
    </cfRule>
  </conditionalFormatting>
  <conditionalFormatting sqref="G6:G8">
    <cfRule type="cellIs" priority="2" dxfId="100" operator="lessThan" stopIfTrue="1">
      <formula>0</formula>
    </cfRule>
  </conditionalFormatting>
  <conditionalFormatting sqref="S6:S8">
    <cfRule type="cellIs" priority="1" dxfId="10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8" t="s">
        <v>28</v>
      </c>
      <c r="Y1" s="579"/>
    </row>
    <row r="2" ht="5.25" customHeight="1" thickBot="1"/>
    <row r="3" spans="1:25" ht="24" customHeight="1" thickTop="1">
      <c r="A3" s="580" t="s">
        <v>47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2"/>
    </row>
    <row r="4" spans="1:25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</row>
    <row r="5" spans="1:25" s="174" customFormat="1" ht="19.5" customHeight="1" thickBot="1" thickTop="1">
      <c r="A5" s="583" t="s">
        <v>44</v>
      </c>
      <c r="B5" s="569" t="s">
        <v>36</v>
      </c>
      <c r="C5" s="570"/>
      <c r="D5" s="570"/>
      <c r="E5" s="570"/>
      <c r="F5" s="570"/>
      <c r="G5" s="570"/>
      <c r="H5" s="570"/>
      <c r="I5" s="570"/>
      <c r="J5" s="571"/>
      <c r="K5" s="571"/>
      <c r="L5" s="571"/>
      <c r="M5" s="572"/>
      <c r="N5" s="573" t="s">
        <v>35</v>
      </c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2"/>
    </row>
    <row r="6" spans="1:25" s="173" customFormat="1" ht="26.25" customHeight="1" thickBot="1">
      <c r="A6" s="584"/>
      <c r="B6" s="576" t="s">
        <v>191</v>
      </c>
      <c r="C6" s="565"/>
      <c r="D6" s="565"/>
      <c r="E6" s="565"/>
      <c r="F6" s="577"/>
      <c r="G6" s="566" t="s">
        <v>34</v>
      </c>
      <c r="H6" s="576" t="s">
        <v>192</v>
      </c>
      <c r="I6" s="565"/>
      <c r="J6" s="565"/>
      <c r="K6" s="565"/>
      <c r="L6" s="577"/>
      <c r="M6" s="566" t="s">
        <v>33</v>
      </c>
      <c r="N6" s="564" t="s">
        <v>193</v>
      </c>
      <c r="O6" s="565"/>
      <c r="P6" s="565"/>
      <c r="Q6" s="565"/>
      <c r="R6" s="565"/>
      <c r="S6" s="566" t="s">
        <v>34</v>
      </c>
      <c r="T6" s="564" t="s">
        <v>194</v>
      </c>
      <c r="U6" s="565"/>
      <c r="V6" s="565"/>
      <c r="W6" s="565"/>
      <c r="X6" s="565"/>
      <c r="Y6" s="566" t="s">
        <v>33</v>
      </c>
    </row>
    <row r="7" spans="1:25" s="168" customFormat="1" ht="26.25" customHeight="1">
      <c r="A7" s="585"/>
      <c r="B7" s="589" t="s">
        <v>22</v>
      </c>
      <c r="C7" s="590"/>
      <c r="D7" s="587" t="s">
        <v>21</v>
      </c>
      <c r="E7" s="588"/>
      <c r="F7" s="574" t="s">
        <v>17</v>
      </c>
      <c r="G7" s="567"/>
      <c r="H7" s="589" t="s">
        <v>22</v>
      </c>
      <c r="I7" s="590"/>
      <c r="J7" s="587" t="s">
        <v>21</v>
      </c>
      <c r="K7" s="588"/>
      <c r="L7" s="574" t="s">
        <v>17</v>
      </c>
      <c r="M7" s="567"/>
      <c r="N7" s="590" t="s">
        <v>22</v>
      </c>
      <c r="O7" s="590"/>
      <c r="P7" s="595" t="s">
        <v>21</v>
      </c>
      <c r="Q7" s="590"/>
      <c r="R7" s="574" t="s">
        <v>17</v>
      </c>
      <c r="S7" s="567"/>
      <c r="T7" s="596" t="s">
        <v>22</v>
      </c>
      <c r="U7" s="588"/>
      <c r="V7" s="587" t="s">
        <v>21</v>
      </c>
      <c r="W7" s="591"/>
      <c r="X7" s="574" t="s">
        <v>17</v>
      </c>
      <c r="Y7" s="567"/>
    </row>
    <row r="8" spans="1:25" s="168" customFormat="1" ht="16.5" customHeight="1" thickBot="1">
      <c r="A8" s="586"/>
      <c r="B8" s="171" t="s">
        <v>31</v>
      </c>
      <c r="C8" s="169" t="s">
        <v>30</v>
      </c>
      <c r="D8" s="170" t="s">
        <v>31</v>
      </c>
      <c r="E8" s="169" t="s">
        <v>30</v>
      </c>
      <c r="F8" s="575"/>
      <c r="G8" s="568"/>
      <c r="H8" s="171" t="s">
        <v>31</v>
      </c>
      <c r="I8" s="169" t="s">
        <v>30</v>
      </c>
      <c r="J8" s="170" t="s">
        <v>31</v>
      </c>
      <c r="K8" s="169" t="s">
        <v>30</v>
      </c>
      <c r="L8" s="575"/>
      <c r="M8" s="568"/>
      <c r="N8" s="171" t="s">
        <v>31</v>
      </c>
      <c r="O8" s="169" t="s">
        <v>30</v>
      </c>
      <c r="P8" s="170" t="s">
        <v>31</v>
      </c>
      <c r="Q8" s="169" t="s">
        <v>30</v>
      </c>
      <c r="R8" s="575"/>
      <c r="S8" s="568"/>
      <c r="T8" s="171" t="s">
        <v>31</v>
      </c>
      <c r="U8" s="169" t="s">
        <v>30</v>
      </c>
      <c r="V8" s="170" t="s">
        <v>31</v>
      </c>
      <c r="W8" s="169" t="s">
        <v>30</v>
      </c>
      <c r="X8" s="575"/>
      <c r="Y8" s="568"/>
    </row>
    <row r="9" spans="1:25" s="175" customFormat="1" ht="18" customHeight="1" thickBot="1" thickTop="1">
      <c r="A9" s="185" t="s">
        <v>24</v>
      </c>
      <c r="B9" s="184">
        <f>SUM(B10:B42)</f>
        <v>28441.969000000005</v>
      </c>
      <c r="C9" s="178">
        <f>SUM(C10:C42)</f>
        <v>15849.471</v>
      </c>
      <c r="D9" s="179">
        <f>SUM(D10:D42)</f>
        <v>3371.753</v>
      </c>
      <c r="E9" s="178">
        <f>SUM(E10:E42)</f>
        <v>2178.4819999999995</v>
      </c>
      <c r="F9" s="177">
        <f aca="true" t="shared" si="0" ref="F9:F21">SUM(B9:E9)</f>
        <v>49841.674999999996</v>
      </c>
      <c r="G9" s="181">
        <f aca="true" t="shared" si="1" ref="G9:G21">F9/$F$9</f>
        <v>1</v>
      </c>
      <c r="H9" s="180">
        <f>SUM(H10:H42)</f>
        <v>26289.170000000006</v>
      </c>
      <c r="I9" s="178">
        <f>SUM(I10:I42)</f>
        <v>15899.264</v>
      </c>
      <c r="J9" s="179">
        <f>SUM(J10:J42)</f>
        <v>2191.6980000000003</v>
      </c>
      <c r="K9" s="178">
        <f>SUM(K10:K42)</f>
        <v>1736.9070000000002</v>
      </c>
      <c r="L9" s="177">
        <f aca="true" t="shared" si="2" ref="L9:L21">SUM(H9:K9)</f>
        <v>46117.03900000001</v>
      </c>
      <c r="M9" s="183">
        <f aca="true" t="shared" si="3" ref="M9:M21">IF(ISERROR(F9/L9-1),"         /0",(F9/L9-1))</f>
        <v>0.0807648556968279</v>
      </c>
      <c r="N9" s="182">
        <f>SUM(N10:N42)</f>
        <v>55929.960000000014</v>
      </c>
      <c r="O9" s="178">
        <f>SUM(O10:O42)</f>
        <v>31057.798</v>
      </c>
      <c r="P9" s="179">
        <f>SUM(P10:P42)</f>
        <v>7281.295999999999</v>
      </c>
      <c r="Q9" s="178">
        <f>SUM(Q10:Q42)</f>
        <v>4039.813</v>
      </c>
      <c r="R9" s="177">
        <f aca="true" t="shared" si="4" ref="R9:R21">SUM(N9:Q9)</f>
        <v>98308.86700000001</v>
      </c>
      <c r="S9" s="181">
        <f aca="true" t="shared" si="5" ref="S9:S21">R9/$R$9</f>
        <v>1</v>
      </c>
      <c r="T9" s="180">
        <f>SUM(T10:T42)</f>
        <v>51685.38899999999</v>
      </c>
      <c r="U9" s="178">
        <f>SUM(U10:U42)</f>
        <v>30088.896</v>
      </c>
      <c r="V9" s="179">
        <f>SUM(V10:V42)</f>
        <v>4450.656</v>
      </c>
      <c r="W9" s="178">
        <f>SUM(W10:W42)</f>
        <v>2282.245</v>
      </c>
      <c r="X9" s="177">
        <f aca="true" t="shared" si="6" ref="X9:X21">SUM(T9:W9)</f>
        <v>88507.18599999999</v>
      </c>
      <c r="Y9" s="176">
        <f>IF(ISERROR(R9/X9-1),"         /0",(R9/X9-1))</f>
        <v>0.11074446542679617</v>
      </c>
    </row>
    <row r="10" spans="1:25" ht="19.5" customHeight="1" thickTop="1">
      <c r="A10" s="156" t="s">
        <v>218</v>
      </c>
      <c r="B10" s="154">
        <v>5811.635000000001</v>
      </c>
      <c r="C10" s="150">
        <v>4222.5830000000005</v>
      </c>
      <c r="D10" s="151">
        <v>0</v>
      </c>
      <c r="E10" s="150">
        <v>0</v>
      </c>
      <c r="F10" s="149">
        <f t="shared" si="0"/>
        <v>10034.218</v>
      </c>
      <c r="G10" s="153">
        <f t="shared" si="1"/>
        <v>0.20132184562416897</v>
      </c>
      <c r="H10" s="152">
        <v>6098.061</v>
      </c>
      <c r="I10" s="150">
        <v>4673.055000000001</v>
      </c>
      <c r="J10" s="151"/>
      <c r="K10" s="150"/>
      <c r="L10" s="149">
        <f t="shared" si="2"/>
        <v>10771.116000000002</v>
      </c>
      <c r="M10" s="155">
        <f t="shared" si="3"/>
        <v>-0.06841426645112736</v>
      </c>
      <c r="N10" s="154">
        <v>11916.231</v>
      </c>
      <c r="O10" s="150">
        <v>8352.02</v>
      </c>
      <c r="P10" s="151"/>
      <c r="Q10" s="150"/>
      <c r="R10" s="149">
        <f t="shared" si="4"/>
        <v>20268.251</v>
      </c>
      <c r="S10" s="153">
        <f t="shared" si="5"/>
        <v>0.20616910374930877</v>
      </c>
      <c r="T10" s="152">
        <v>11402.196000000004</v>
      </c>
      <c r="U10" s="150">
        <v>8919.745999999997</v>
      </c>
      <c r="V10" s="151"/>
      <c r="W10" s="150"/>
      <c r="X10" s="149">
        <f t="shared" si="6"/>
        <v>20321.942000000003</v>
      </c>
      <c r="Y10" s="148">
        <f aca="true" t="shared" si="7" ref="Y10:Y21">IF(ISERROR(R10/X10-1),"         /0",IF(R10/X10&gt;5,"  *  ",(R10/X10-1)))</f>
        <v>-0.002642021121800342</v>
      </c>
    </row>
    <row r="11" spans="1:25" ht="19.5" customHeight="1">
      <c r="A11" s="147" t="s">
        <v>219</v>
      </c>
      <c r="B11" s="145">
        <v>4258.909000000001</v>
      </c>
      <c r="C11" s="141">
        <v>1879.458</v>
      </c>
      <c r="D11" s="142">
        <v>0</v>
      </c>
      <c r="E11" s="141">
        <v>0</v>
      </c>
      <c r="F11" s="140">
        <f t="shared" si="0"/>
        <v>6138.367</v>
      </c>
      <c r="G11" s="144">
        <f t="shared" si="1"/>
        <v>0.1231573176463271</v>
      </c>
      <c r="H11" s="143">
        <v>2775.113</v>
      </c>
      <c r="I11" s="141">
        <v>1759.843</v>
      </c>
      <c r="J11" s="142"/>
      <c r="K11" s="141"/>
      <c r="L11" s="140">
        <f t="shared" si="2"/>
        <v>4534.956</v>
      </c>
      <c r="M11" s="146">
        <f t="shared" si="3"/>
        <v>0.3535670467365064</v>
      </c>
      <c r="N11" s="145">
        <v>9426.116999999998</v>
      </c>
      <c r="O11" s="141">
        <v>4443.9929999999995</v>
      </c>
      <c r="P11" s="142"/>
      <c r="Q11" s="141"/>
      <c r="R11" s="140">
        <f t="shared" si="4"/>
        <v>13870.109999999997</v>
      </c>
      <c r="S11" s="144">
        <f t="shared" si="5"/>
        <v>0.1410870699994945</v>
      </c>
      <c r="T11" s="143">
        <v>5433.956999999999</v>
      </c>
      <c r="U11" s="141">
        <v>3098.9</v>
      </c>
      <c r="V11" s="142"/>
      <c r="W11" s="141"/>
      <c r="X11" s="140">
        <f t="shared" si="6"/>
        <v>8532.857</v>
      </c>
      <c r="Y11" s="139">
        <f t="shared" si="7"/>
        <v>0.6254942512220698</v>
      </c>
    </row>
    <row r="12" spans="1:25" ht="19.5" customHeight="1">
      <c r="A12" s="147" t="s">
        <v>243</v>
      </c>
      <c r="B12" s="145">
        <v>3968.8450000000003</v>
      </c>
      <c r="C12" s="141">
        <v>1383.209</v>
      </c>
      <c r="D12" s="142">
        <v>0</v>
      </c>
      <c r="E12" s="141">
        <v>168.582</v>
      </c>
      <c r="F12" s="140">
        <f t="shared" si="0"/>
        <v>5520.636</v>
      </c>
      <c r="G12" s="144">
        <f t="shared" si="1"/>
        <v>0.11076345247225342</v>
      </c>
      <c r="H12" s="143">
        <v>5190.648</v>
      </c>
      <c r="I12" s="141">
        <v>2563.469</v>
      </c>
      <c r="J12" s="142"/>
      <c r="K12" s="141">
        <v>183.49</v>
      </c>
      <c r="L12" s="140">
        <f t="shared" si="2"/>
        <v>7937.607</v>
      </c>
      <c r="M12" s="146">
        <f t="shared" si="3"/>
        <v>-0.3044961787601729</v>
      </c>
      <c r="N12" s="145">
        <v>7701.244</v>
      </c>
      <c r="O12" s="141">
        <v>2676.046</v>
      </c>
      <c r="P12" s="142">
        <v>9.412</v>
      </c>
      <c r="Q12" s="141">
        <v>205.785</v>
      </c>
      <c r="R12" s="140">
        <f t="shared" si="4"/>
        <v>10592.487</v>
      </c>
      <c r="S12" s="144">
        <f t="shared" si="5"/>
        <v>0.10774701533280816</v>
      </c>
      <c r="T12" s="143">
        <v>11111.550000000001</v>
      </c>
      <c r="U12" s="141">
        <v>4944.670000000001</v>
      </c>
      <c r="V12" s="142">
        <v>1190.55</v>
      </c>
      <c r="W12" s="141">
        <v>260.968</v>
      </c>
      <c r="X12" s="140">
        <f t="shared" si="6"/>
        <v>17507.738</v>
      </c>
      <c r="Y12" s="139">
        <f t="shared" si="7"/>
        <v>-0.3949825500016051</v>
      </c>
    </row>
    <row r="13" spans="1:25" ht="19.5" customHeight="1">
      <c r="A13" s="147" t="s">
        <v>196</v>
      </c>
      <c r="B13" s="145">
        <v>2052.4900000000002</v>
      </c>
      <c r="C13" s="141">
        <v>1642.3589999999997</v>
      </c>
      <c r="D13" s="142">
        <v>0</v>
      </c>
      <c r="E13" s="141">
        <v>0</v>
      </c>
      <c r="F13" s="140">
        <f t="shared" si="0"/>
        <v>3694.849</v>
      </c>
      <c r="G13" s="144">
        <f t="shared" si="1"/>
        <v>0.07413171808531717</v>
      </c>
      <c r="H13" s="143">
        <v>1722.2119999999995</v>
      </c>
      <c r="I13" s="141">
        <v>1488.685</v>
      </c>
      <c r="J13" s="142">
        <v>0</v>
      </c>
      <c r="K13" s="141">
        <v>0</v>
      </c>
      <c r="L13" s="140">
        <f t="shared" si="2"/>
        <v>3210.8969999999995</v>
      </c>
      <c r="M13" s="146">
        <f t="shared" si="3"/>
        <v>0.15072174535651595</v>
      </c>
      <c r="N13" s="145">
        <v>3879.6409999999996</v>
      </c>
      <c r="O13" s="141">
        <v>3044.285</v>
      </c>
      <c r="P13" s="142">
        <v>0</v>
      </c>
      <c r="Q13" s="141">
        <v>0</v>
      </c>
      <c r="R13" s="140">
        <f t="shared" si="4"/>
        <v>6923.9259999999995</v>
      </c>
      <c r="S13" s="144">
        <f t="shared" si="5"/>
        <v>0.07043033056214551</v>
      </c>
      <c r="T13" s="143">
        <v>3123.2679999999987</v>
      </c>
      <c r="U13" s="141">
        <v>2669.804</v>
      </c>
      <c r="V13" s="142">
        <v>0</v>
      </c>
      <c r="W13" s="141">
        <v>0</v>
      </c>
      <c r="X13" s="140">
        <f t="shared" si="6"/>
        <v>5793.071999999998</v>
      </c>
      <c r="Y13" s="139">
        <f t="shared" si="7"/>
        <v>0.1952080001767631</v>
      </c>
    </row>
    <row r="14" spans="1:25" ht="19.5" customHeight="1">
      <c r="A14" s="147" t="s">
        <v>244</v>
      </c>
      <c r="B14" s="145">
        <v>2587.366</v>
      </c>
      <c r="C14" s="141">
        <v>1063.481</v>
      </c>
      <c r="D14" s="142">
        <v>0</v>
      </c>
      <c r="E14" s="141">
        <v>0</v>
      </c>
      <c r="F14" s="140">
        <f t="shared" si="0"/>
        <v>3650.8469999999998</v>
      </c>
      <c r="G14" s="144">
        <f t="shared" si="1"/>
        <v>0.07324888258671082</v>
      </c>
      <c r="H14" s="143">
        <v>1613.356</v>
      </c>
      <c r="I14" s="141">
        <v>888.445</v>
      </c>
      <c r="J14" s="142"/>
      <c r="K14" s="141"/>
      <c r="L14" s="140">
        <f t="shared" si="2"/>
        <v>2501.801</v>
      </c>
      <c r="M14" s="146">
        <f t="shared" si="3"/>
        <v>0.45928752926391825</v>
      </c>
      <c r="N14" s="145">
        <v>4867.897999999999</v>
      </c>
      <c r="O14" s="141">
        <v>2213.968</v>
      </c>
      <c r="P14" s="142"/>
      <c r="Q14" s="141"/>
      <c r="R14" s="140">
        <f t="shared" si="4"/>
        <v>7081.865999999999</v>
      </c>
      <c r="S14" s="144">
        <f t="shared" si="5"/>
        <v>0.07203689978443142</v>
      </c>
      <c r="T14" s="143">
        <v>3249.8959999999997</v>
      </c>
      <c r="U14" s="141">
        <v>1510.486</v>
      </c>
      <c r="V14" s="142"/>
      <c r="W14" s="141"/>
      <c r="X14" s="140">
        <f t="shared" si="6"/>
        <v>4760.382</v>
      </c>
      <c r="Y14" s="139">
        <f t="shared" si="7"/>
        <v>0.48766758634076</v>
      </c>
    </row>
    <row r="15" spans="1:25" ht="19.5" customHeight="1">
      <c r="A15" s="147" t="s">
        <v>245</v>
      </c>
      <c r="B15" s="145">
        <v>0</v>
      </c>
      <c r="C15" s="141">
        <v>0</v>
      </c>
      <c r="D15" s="142">
        <v>1209</v>
      </c>
      <c r="E15" s="141">
        <v>879.4459999999999</v>
      </c>
      <c r="F15" s="140">
        <f>SUM(B15:E15)</f>
        <v>2088.446</v>
      </c>
      <c r="G15" s="144">
        <f>F15/$F$9</f>
        <v>0.04190160142089928</v>
      </c>
      <c r="H15" s="143"/>
      <c r="I15" s="141"/>
      <c r="J15" s="142">
        <v>1104.839</v>
      </c>
      <c r="K15" s="141">
        <v>931.696</v>
      </c>
      <c r="L15" s="140">
        <f>SUM(H15:K15)</f>
        <v>2036.5349999999999</v>
      </c>
      <c r="M15" s="146">
        <f>IF(ISERROR(F15/L15-1),"         /0",(F15/L15-1))</f>
        <v>0.025489863911005717</v>
      </c>
      <c r="N15" s="145"/>
      <c r="O15" s="141"/>
      <c r="P15" s="142">
        <v>2769</v>
      </c>
      <c r="Q15" s="141">
        <v>1792.524</v>
      </c>
      <c r="R15" s="140">
        <f>SUM(N15:Q15)</f>
        <v>4561.523999999999</v>
      </c>
      <c r="S15" s="144">
        <f>R15/$R$9</f>
        <v>0.046399924434079774</v>
      </c>
      <c r="T15" s="143"/>
      <c r="U15" s="141"/>
      <c r="V15" s="142">
        <v>1104.839</v>
      </c>
      <c r="W15" s="141">
        <v>931.696</v>
      </c>
      <c r="X15" s="140">
        <f>SUM(T15:W15)</f>
        <v>2036.5349999999999</v>
      </c>
      <c r="Y15" s="139">
        <f>IF(ISERROR(R15/X15-1),"         /0",IF(R15/X15&gt;5,"  *  ",(R15/X15-1)))</f>
        <v>1.2398456201341985</v>
      </c>
    </row>
    <row r="16" spans="1:25" ht="19.5" customHeight="1">
      <c r="A16" s="147" t="s">
        <v>246</v>
      </c>
      <c r="B16" s="145">
        <v>1370.7849999999999</v>
      </c>
      <c r="C16" s="141">
        <v>633.428</v>
      </c>
      <c r="D16" s="142">
        <v>0</v>
      </c>
      <c r="E16" s="141">
        <v>0</v>
      </c>
      <c r="F16" s="140">
        <f>SUM(B16:E16)</f>
        <v>2004.2129999999997</v>
      </c>
      <c r="G16" s="144">
        <f>F16/$F$9</f>
        <v>0.040211589999734156</v>
      </c>
      <c r="H16" s="143">
        <v>1479.131</v>
      </c>
      <c r="I16" s="141">
        <v>674.542</v>
      </c>
      <c r="J16" s="142"/>
      <c r="K16" s="141"/>
      <c r="L16" s="140">
        <f>SUM(H16:K16)</f>
        <v>2153.6730000000002</v>
      </c>
      <c r="M16" s="146">
        <f>IF(ISERROR(F16/L16-1),"         /0",(F16/L16-1))</f>
        <v>-0.06939772193828886</v>
      </c>
      <c r="N16" s="145">
        <v>2594.9919999999997</v>
      </c>
      <c r="O16" s="141">
        <v>1285.3059999999998</v>
      </c>
      <c r="P16" s="142"/>
      <c r="Q16" s="141"/>
      <c r="R16" s="140">
        <f>SUM(N16:Q16)</f>
        <v>3880.298</v>
      </c>
      <c r="S16" s="144">
        <f>R16/$R$9</f>
        <v>0.03947047828351027</v>
      </c>
      <c r="T16" s="143">
        <v>2749.0250000000005</v>
      </c>
      <c r="U16" s="141">
        <v>1305.698</v>
      </c>
      <c r="V16" s="142"/>
      <c r="W16" s="141"/>
      <c r="X16" s="140">
        <f>SUM(T16:W16)</f>
        <v>4054.723000000001</v>
      </c>
      <c r="Y16" s="139">
        <f>IF(ISERROR(R16/X16-1),"         /0",IF(R16/X16&gt;5,"  *  ",(R16/X16-1)))</f>
        <v>-0.043017735120253864</v>
      </c>
    </row>
    <row r="17" spans="1:25" ht="19.5" customHeight="1">
      <c r="A17" s="147" t="s">
        <v>247</v>
      </c>
      <c r="B17" s="145">
        <v>1377.058</v>
      </c>
      <c r="C17" s="141">
        <v>134.284</v>
      </c>
      <c r="D17" s="142">
        <v>73.708</v>
      </c>
      <c r="E17" s="141">
        <v>323.99100000000004</v>
      </c>
      <c r="F17" s="140">
        <f>SUM(B17:E17)</f>
        <v>1909.0410000000002</v>
      </c>
      <c r="G17" s="144">
        <f>F17/$F$9</f>
        <v>0.038302103611084506</v>
      </c>
      <c r="H17" s="143">
        <v>1115.228</v>
      </c>
      <c r="I17" s="141">
        <v>263.383</v>
      </c>
      <c r="J17" s="142"/>
      <c r="K17" s="141">
        <v>165.73199999999997</v>
      </c>
      <c r="L17" s="140">
        <f>SUM(H17:K17)</f>
        <v>1544.343</v>
      </c>
      <c r="M17" s="146">
        <f>IF(ISERROR(F17/L17-1),"         /0",(F17/L17-1))</f>
        <v>0.236150906890503</v>
      </c>
      <c r="N17" s="145">
        <v>2744.2320000000004</v>
      </c>
      <c r="O17" s="141">
        <v>220.04199999999997</v>
      </c>
      <c r="P17" s="142">
        <v>73.708</v>
      </c>
      <c r="Q17" s="141">
        <v>434.567</v>
      </c>
      <c r="R17" s="140">
        <f>SUM(N17:Q17)</f>
        <v>3472.5490000000004</v>
      </c>
      <c r="S17" s="144">
        <f>R17/$R$9</f>
        <v>0.03532284631049608</v>
      </c>
      <c r="T17" s="143">
        <v>2625.357</v>
      </c>
      <c r="U17" s="141">
        <v>596.843</v>
      </c>
      <c r="V17" s="142"/>
      <c r="W17" s="141">
        <v>415.8869999999999</v>
      </c>
      <c r="X17" s="140">
        <f>SUM(T17:W17)</f>
        <v>3638.0869999999995</v>
      </c>
      <c r="Y17" s="139">
        <f>IF(ISERROR(R17/X17-1),"         /0",IF(R17/X17&gt;5,"  *  ",(R17/X17-1)))</f>
        <v>-0.045501385755755464</v>
      </c>
    </row>
    <row r="18" spans="1:25" ht="19.5" customHeight="1">
      <c r="A18" s="147" t="s">
        <v>213</v>
      </c>
      <c r="B18" s="145">
        <v>1101.721</v>
      </c>
      <c r="C18" s="141">
        <v>749.6210000000001</v>
      </c>
      <c r="D18" s="142">
        <v>0</v>
      </c>
      <c r="E18" s="141">
        <v>0</v>
      </c>
      <c r="F18" s="140">
        <f t="shared" si="0"/>
        <v>1851.342</v>
      </c>
      <c r="G18" s="144">
        <f t="shared" si="1"/>
        <v>0.03714445792602276</v>
      </c>
      <c r="H18" s="143">
        <v>1300.341</v>
      </c>
      <c r="I18" s="141">
        <v>873.1060000000001</v>
      </c>
      <c r="J18" s="142"/>
      <c r="K18" s="141"/>
      <c r="L18" s="140">
        <f t="shared" si="2"/>
        <v>2173.447</v>
      </c>
      <c r="M18" s="146">
        <f t="shared" si="3"/>
        <v>-0.1482000711312491</v>
      </c>
      <c r="N18" s="145">
        <v>2018.5649999999998</v>
      </c>
      <c r="O18" s="141">
        <v>1412.426</v>
      </c>
      <c r="P18" s="142"/>
      <c r="Q18" s="141"/>
      <c r="R18" s="140">
        <f t="shared" si="4"/>
        <v>3430.991</v>
      </c>
      <c r="S18" s="144">
        <f t="shared" si="5"/>
        <v>0.034900117402431256</v>
      </c>
      <c r="T18" s="143">
        <v>2093.064</v>
      </c>
      <c r="U18" s="141">
        <v>1332.594</v>
      </c>
      <c r="V18" s="142"/>
      <c r="W18" s="141"/>
      <c r="X18" s="140">
        <f t="shared" si="6"/>
        <v>3425.658</v>
      </c>
      <c r="Y18" s="139">
        <f t="shared" si="7"/>
        <v>0.0015567812081649368</v>
      </c>
    </row>
    <row r="19" spans="1:25" ht="19.5" customHeight="1">
      <c r="A19" s="147" t="s">
        <v>238</v>
      </c>
      <c r="B19" s="145">
        <v>648.95</v>
      </c>
      <c r="C19" s="141">
        <v>888.23</v>
      </c>
      <c r="D19" s="142">
        <v>0</v>
      </c>
      <c r="E19" s="141">
        <v>0</v>
      </c>
      <c r="F19" s="140">
        <f t="shared" si="0"/>
        <v>1537.18</v>
      </c>
      <c r="G19" s="144">
        <f t="shared" si="1"/>
        <v>0.030841258846136293</v>
      </c>
      <c r="H19" s="143">
        <v>99.999</v>
      </c>
      <c r="I19" s="141">
        <v>109.751</v>
      </c>
      <c r="J19" s="142"/>
      <c r="K19" s="141"/>
      <c r="L19" s="140">
        <f t="shared" si="2"/>
        <v>209.75</v>
      </c>
      <c r="M19" s="146">
        <f t="shared" si="3"/>
        <v>6.328629320619786</v>
      </c>
      <c r="N19" s="145">
        <v>716.697</v>
      </c>
      <c r="O19" s="141">
        <v>1049.73</v>
      </c>
      <c r="P19" s="142"/>
      <c r="Q19" s="141"/>
      <c r="R19" s="140">
        <f t="shared" si="4"/>
        <v>1766.4270000000001</v>
      </c>
      <c r="S19" s="144">
        <f t="shared" si="5"/>
        <v>0.017968135061509762</v>
      </c>
      <c r="T19" s="143">
        <v>208.14</v>
      </c>
      <c r="U19" s="141">
        <v>192.32999999999998</v>
      </c>
      <c r="V19" s="142"/>
      <c r="W19" s="141"/>
      <c r="X19" s="140">
        <f t="shared" si="6"/>
        <v>400.46999999999997</v>
      </c>
      <c r="Y19" s="139">
        <f t="shared" si="7"/>
        <v>3.4108847104652043</v>
      </c>
    </row>
    <row r="20" spans="1:25" ht="19.5" customHeight="1">
      <c r="A20" s="147" t="s">
        <v>248</v>
      </c>
      <c r="B20" s="145">
        <v>0</v>
      </c>
      <c r="C20" s="141">
        <v>0</v>
      </c>
      <c r="D20" s="142">
        <v>931.357</v>
      </c>
      <c r="E20" s="141">
        <v>398.46599999999995</v>
      </c>
      <c r="F20" s="140">
        <f t="shared" si="0"/>
        <v>1329.8229999999999</v>
      </c>
      <c r="G20" s="144">
        <f t="shared" si="1"/>
        <v>0.02668094521301702</v>
      </c>
      <c r="H20" s="143"/>
      <c r="I20" s="141"/>
      <c r="J20" s="142">
        <v>944.752</v>
      </c>
      <c r="K20" s="141">
        <v>369.755</v>
      </c>
      <c r="L20" s="140">
        <f t="shared" si="2"/>
        <v>1314.507</v>
      </c>
      <c r="M20" s="146">
        <f t="shared" si="3"/>
        <v>0.0116515165001021</v>
      </c>
      <c r="N20" s="145"/>
      <c r="O20" s="141"/>
      <c r="P20" s="142">
        <v>2555.933</v>
      </c>
      <c r="Q20" s="141">
        <v>1116.023</v>
      </c>
      <c r="R20" s="140">
        <f t="shared" si="4"/>
        <v>3671.956</v>
      </c>
      <c r="S20" s="144">
        <f t="shared" si="5"/>
        <v>0.03735121878680587</v>
      </c>
      <c r="T20" s="143"/>
      <c r="U20" s="141"/>
      <c r="V20" s="142">
        <v>1799.128</v>
      </c>
      <c r="W20" s="141">
        <v>521.84</v>
      </c>
      <c r="X20" s="140">
        <f t="shared" si="6"/>
        <v>2320.968</v>
      </c>
      <c r="Y20" s="139">
        <f t="shared" si="7"/>
        <v>0.582079546120412</v>
      </c>
    </row>
    <row r="21" spans="1:25" ht="19.5" customHeight="1">
      <c r="A21" s="147" t="s">
        <v>249</v>
      </c>
      <c r="B21" s="145">
        <v>744.4939999999999</v>
      </c>
      <c r="C21" s="141">
        <v>448.334</v>
      </c>
      <c r="D21" s="142">
        <v>0</v>
      </c>
      <c r="E21" s="141">
        <v>0</v>
      </c>
      <c r="F21" s="140">
        <f t="shared" si="0"/>
        <v>1192.828</v>
      </c>
      <c r="G21" s="144">
        <f t="shared" si="1"/>
        <v>0.023932341760183624</v>
      </c>
      <c r="H21" s="143">
        <v>356.799</v>
      </c>
      <c r="I21" s="141">
        <v>116.409</v>
      </c>
      <c r="J21" s="142"/>
      <c r="K21" s="141"/>
      <c r="L21" s="140">
        <f t="shared" si="2"/>
        <v>473.20799999999997</v>
      </c>
      <c r="M21" s="146">
        <f t="shared" si="3"/>
        <v>1.520726614934659</v>
      </c>
      <c r="N21" s="145">
        <v>1284.8809999999999</v>
      </c>
      <c r="O21" s="141">
        <v>854.2120000000001</v>
      </c>
      <c r="P21" s="142"/>
      <c r="Q21" s="141"/>
      <c r="R21" s="140">
        <f t="shared" si="4"/>
        <v>2139.093</v>
      </c>
      <c r="S21" s="144">
        <f t="shared" si="5"/>
        <v>0.02175890197168074</v>
      </c>
      <c r="T21" s="143">
        <v>1110.627</v>
      </c>
      <c r="U21" s="141">
        <v>461.164</v>
      </c>
      <c r="V21" s="142"/>
      <c r="W21" s="141"/>
      <c r="X21" s="140">
        <f t="shared" si="6"/>
        <v>1571.791</v>
      </c>
      <c r="Y21" s="139">
        <f t="shared" si="7"/>
        <v>0.3609271207177036</v>
      </c>
    </row>
    <row r="22" spans="1:25" ht="19.5" customHeight="1">
      <c r="A22" s="147" t="s">
        <v>250</v>
      </c>
      <c r="B22" s="145">
        <v>1127.57</v>
      </c>
      <c r="C22" s="141">
        <v>0</v>
      </c>
      <c r="D22" s="142">
        <v>0</v>
      </c>
      <c r="E22" s="141">
        <v>0</v>
      </c>
      <c r="F22" s="140">
        <f aca="true" t="shared" si="8" ref="F22:F27">SUM(B22:E22)</f>
        <v>1127.57</v>
      </c>
      <c r="G22" s="144">
        <f aca="true" t="shared" si="9" ref="G22:G27">F22/$F$9</f>
        <v>0.02262303584299685</v>
      </c>
      <c r="H22" s="143">
        <v>932.148</v>
      </c>
      <c r="I22" s="141">
        <v>74.539</v>
      </c>
      <c r="J22" s="142"/>
      <c r="K22" s="141"/>
      <c r="L22" s="140">
        <f aca="true" t="shared" si="10" ref="L22:L27">SUM(H22:K22)</f>
        <v>1006.687</v>
      </c>
      <c r="M22" s="146" t="s">
        <v>50</v>
      </c>
      <c r="N22" s="145">
        <v>2203.575</v>
      </c>
      <c r="O22" s="141"/>
      <c r="P22" s="142"/>
      <c r="Q22" s="141"/>
      <c r="R22" s="140">
        <f aca="true" t="shared" si="11" ref="R22:R27">SUM(N22:Q22)</f>
        <v>2203.575</v>
      </c>
      <c r="S22" s="144">
        <f aca="true" t="shared" si="12" ref="S22:S27">R22/$R$9</f>
        <v>0.022414814321886137</v>
      </c>
      <c r="T22" s="143">
        <v>2182.174</v>
      </c>
      <c r="U22" s="141">
        <v>123.02900000000001</v>
      </c>
      <c r="V22" s="142"/>
      <c r="W22" s="141"/>
      <c r="X22" s="140">
        <f aca="true" t="shared" si="13" ref="X22:X27">SUM(T22:W22)</f>
        <v>2305.203</v>
      </c>
      <c r="Y22" s="139">
        <f aca="true" t="shared" si="14" ref="Y22:Y27">IF(ISERROR(R22/X22-1),"         /0",IF(R22/X22&gt;5,"  *  ",(R22/X22-1)))</f>
        <v>-0.0440863559521657</v>
      </c>
    </row>
    <row r="23" spans="1:25" ht="19.5" customHeight="1">
      <c r="A23" s="147" t="s">
        <v>251</v>
      </c>
      <c r="B23" s="145">
        <v>0</v>
      </c>
      <c r="C23" s="141">
        <v>0</v>
      </c>
      <c r="D23" s="142">
        <v>769.181</v>
      </c>
      <c r="E23" s="141">
        <v>223.629</v>
      </c>
      <c r="F23" s="140">
        <f t="shared" si="8"/>
        <v>992.8100000000001</v>
      </c>
      <c r="G23" s="144">
        <f t="shared" si="9"/>
        <v>0.019919274382331657</v>
      </c>
      <c r="H23" s="143"/>
      <c r="I23" s="141"/>
      <c r="J23" s="142"/>
      <c r="K23" s="141"/>
      <c r="L23" s="140">
        <f t="shared" si="10"/>
        <v>0</v>
      </c>
      <c r="M23" s="146" t="str">
        <f>IF(ISERROR(F23/L23-1),"         /0",(F23/L23-1))</f>
        <v>         /0</v>
      </c>
      <c r="N23" s="145"/>
      <c r="O23" s="141"/>
      <c r="P23" s="142">
        <v>1236.016</v>
      </c>
      <c r="Q23" s="141">
        <v>243.708</v>
      </c>
      <c r="R23" s="140">
        <f t="shared" si="11"/>
        <v>1479.7240000000002</v>
      </c>
      <c r="S23" s="144">
        <f t="shared" si="12"/>
        <v>0.01505178571532108</v>
      </c>
      <c r="T23" s="143"/>
      <c r="U23" s="141"/>
      <c r="V23" s="142"/>
      <c r="W23" s="141"/>
      <c r="X23" s="140">
        <f t="shared" si="13"/>
        <v>0</v>
      </c>
      <c r="Y23" s="139" t="str">
        <f t="shared" si="14"/>
        <v>         /0</v>
      </c>
    </row>
    <row r="24" spans="1:25" ht="19.5" customHeight="1">
      <c r="A24" s="147" t="s">
        <v>252</v>
      </c>
      <c r="B24" s="145">
        <v>459.474</v>
      </c>
      <c r="C24" s="141">
        <v>301.011</v>
      </c>
      <c r="D24" s="142">
        <v>0</v>
      </c>
      <c r="E24" s="141">
        <v>0</v>
      </c>
      <c r="F24" s="140">
        <f t="shared" si="8"/>
        <v>760.485</v>
      </c>
      <c r="G24" s="144">
        <f t="shared" si="9"/>
        <v>0.015258014502923509</v>
      </c>
      <c r="H24" s="143">
        <v>689.28</v>
      </c>
      <c r="I24" s="141">
        <v>230.67900000000003</v>
      </c>
      <c r="J24" s="142"/>
      <c r="K24" s="141"/>
      <c r="L24" s="140">
        <f t="shared" si="10"/>
        <v>919.9590000000001</v>
      </c>
      <c r="M24" s="146">
        <f>IF(ISERROR(F24/L24-1),"         /0",(F24/L24-1))</f>
        <v>-0.17334902968501864</v>
      </c>
      <c r="N24" s="145">
        <v>868.4230000000001</v>
      </c>
      <c r="O24" s="141">
        <v>504.864</v>
      </c>
      <c r="P24" s="142"/>
      <c r="Q24" s="141"/>
      <c r="R24" s="140">
        <f t="shared" si="11"/>
        <v>1373.287</v>
      </c>
      <c r="S24" s="144">
        <f t="shared" si="12"/>
        <v>0.013969106164146922</v>
      </c>
      <c r="T24" s="143">
        <v>1225.9450000000002</v>
      </c>
      <c r="U24" s="141">
        <v>593.9879999999999</v>
      </c>
      <c r="V24" s="142"/>
      <c r="W24" s="141"/>
      <c r="X24" s="140">
        <f t="shared" si="13"/>
        <v>1819.933</v>
      </c>
      <c r="Y24" s="139">
        <f t="shared" si="14"/>
        <v>-0.24541892476261484</v>
      </c>
    </row>
    <row r="25" spans="1:25" ht="19.5" customHeight="1">
      <c r="A25" s="147" t="s">
        <v>230</v>
      </c>
      <c r="B25" s="145">
        <v>199.64</v>
      </c>
      <c r="C25" s="141">
        <v>393.655</v>
      </c>
      <c r="D25" s="142">
        <v>0</v>
      </c>
      <c r="E25" s="141">
        <v>0</v>
      </c>
      <c r="F25" s="140">
        <f t="shared" si="8"/>
        <v>593.295</v>
      </c>
      <c r="G25" s="144">
        <f t="shared" si="9"/>
        <v>0.011903592726368045</v>
      </c>
      <c r="H25" s="143">
        <v>162.00799999999998</v>
      </c>
      <c r="I25" s="141">
        <v>246.533</v>
      </c>
      <c r="J25" s="142"/>
      <c r="K25" s="141"/>
      <c r="L25" s="140">
        <f t="shared" si="10"/>
        <v>408.54099999999994</v>
      </c>
      <c r="M25" s="146">
        <f>IF(ISERROR(F25/L25-1),"         /0",(F25/L25-1))</f>
        <v>0.4522287848710411</v>
      </c>
      <c r="N25" s="145">
        <v>398.553</v>
      </c>
      <c r="O25" s="141">
        <v>848.476</v>
      </c>
      <c r="P25" s="142"/>
      <c r="Q25" s="141"/>
      <c r="R25" s="140">
        <f t="shared" si="11"/>
        <v>1247.029</v>
      </c>
      <c r="S25" s="144">
        <f t="shared" si="12"/>
        <v>0.01268480695642642</v>
      </c>
      <c r="T25" s="143">
        <v>267.095</v>
      </c>
      <c r="U25" s="141">
        <v>388.512</v>
      </c>
      <c r="V25" s="142"/>
      <c r="W25" s="141"/>
      <c r="X25" s="140">
        <f t="shared" si="13"/>
        <v>655.607</v>
      </c>
      <c r="Y25" s="139">
        <f t="shared" si="14"/>
        <v>0.9020983607557578</v>
      </c>
    </row>
    <row r="26" spans="1:25" ht="19.5" customHeight="1">
      <c r="A26" s="147" t="s">
        <v>212</v>
      </c>
      <c r="B26" s="145">
        <v>350.98699999999997</v>
      </c>
      <c r="C26" s="141">
        <v>239.909</v>
      </c>
      <c r="D26" s="142">
        <v>0</v>
      </c>
      <c r="E26" s="141">
        <v>0</v>
      </c>
      <c r="F26" s="140">
        <f t="shared" si="8"/>
        <v>590.896</v>
      </c>
      <c r="G26" s="144">
        <f t="shared" si="9"/>
        <v>0.011855460315087725</v>
      </c>
      <c r="H26" s="143">
        <v>323.094</v>
      </c>
      <c r="I26" s="141">
        <v>152.526</v>
      </c>
      <c r="J26" s="142"/>
      <c r="K26" s="141"/>
      <c r="L26" s="140">
        <f t="shared" si="10"/>
        <v>475.62</v>
      </c>
      <c r="M26" s="146">
        <f>IF(ISERROR(F26/L26-1),"         /0",(F26/L26-1))</f>
        <v>0.2423699592111348</v>
      </c>
      <c r="N26" s="145">
        <v>642.379</v>
      </c>
      <c r="O26" s="141">
        <v>424.22900000000004</v>
      </c>
      <c r="P26" s="142"/>
      <c r="Q26" s="141"/>
      <c r="R26" s="140">
        <f t="shared" si="11"/>
        <v>1066.6080000000002</v>
      </c>
      <c r="S26" s="144">
        <f t="shared" si="12"/>
        <v>0.010849560497935553</v>
      </c>
      <c r="T26" s="143">
        <v>619.437</v>
      </c>
      <c r="U26" s="141">
        <v>413.139</v>
      </c>
      <c r="V26" s="142"/>
      <c r="W26" s="141"/>
      <c r="X26" s="140">
        <f t="shared" si="13"/>
        <v>1032.576</v>
      </c>
      <c r="Y26" s="139">
        <f t="shared" si="14"/>
        <v>0.03295834882856097</v>
      </c>
    </row>
    <row r="27" spans="1:25" ht="19.5" customHeight="1">
      <c r="A27" s="147" t="s">
        <v>199</v>
      </c>
      <c r="B27" s="145">
        <v>343.739</v>
      </c>
      <c r="C27" s="141">
        <v>191.49</v>
      </c>
      <c r="D27" s="142">
        <v>0</v>
      </c>
      <c r="E27" s="141">
        <v>0</v>
      </c>
      <c r="F27" s="140">
        <f t="shared" si="8"/>
        <v>535.229</v>
      </c>
      <c r="G27" s="144">
        <f t="shared" si="9"/>
        <v>0.010738583725366374</v>
      </c>
      <c r="H27" s="143">
        <v>241.00600000000003</v>
      </c>
      <c r="I27" s="141">
        <v>126.72200000000001</v>
      </c>
      <c r="J27" s="142"/>
      <c r="K27" s="141"/>
      <c r="L27" s="140">
        <f t="shared" si="10"/>
        <v>367.72800000000007</v>
      </c>
      <c r="M27" s="146">
        <f>IF(ISERROR(F27/L27-1),"         /0",(F27/L27-1))</f>
        <v>0.4555024365835616</v>
      </c>
      <c r="N27" s="145">
        <v>625.837</v>
      </c>
      <c r="O27" s="141">
        <v>340.14899999999994</v>
      </c>
      <c r="P27" s="142">
        <v>0</v>
      </c>
      <c r="Q27" s="141">
        <v>0</v>
      </c>
      <c r="R27" s="140">
        <f t="shared" si="11"/>
        <v>965.9859999999999</v>
      </c>
      <c r="S27" s="144">
        <f t="shared" si="12"/>
        <v>0.009826031257180491</v>
      </c>
      <c r="T27" s="143">
        <v>454.328</v>
      </c>
      <c r="U27" s="141">
        <v>258.37199999999996</v>
      </c>
      <c r="V27" s="142">
        <v>1.549</v>
      </c>
      <c r="W27" s="141">
        <v>2.02</v>
      </c>
      <c r="X27" s="140">
        <f t="shared" si="13"/>
        <v>716.2689999999999</v>
      </c>
      <c r="Y27" s="139">
        <f t="shared" si="14"/>
        <v>0.3486357778990854</v>
      </c>
    </row>
    <row r="28" spans="1:25" ht="19.5" customHeight="1">
      <c r="A28" s="147" t="s">
        <v>227</v>
      </c>
      <c r="B28" s="145">
        <v>195.818</v>
      </c>
      <c r="C28" s="141">
        <v>315.78499999999997</v>
      </c>
      <c r="D28" s="142">
        <v>0</v>
      </c>
      <c r="E28" s="141">
        <v>0</v>
      </c>
      <c r="F28" s="140">
        <f aca="true" t="shared" si="15" ref="F28:F34">SUM(B28:E28)</f>
        <v>511.60299999999995</v>
      </c>
      <c r="G28" s="144">
        <f aca="true" t="shared" si="16" ref="G28:G34">F28/$F$9</f>
        <v>0.01026456273790959</v>
      </c>
      <c r="H28" s="143">
        <v>203.079</v>
      </c>
      <c r="I28" s="141">
        <v>422.91099999999994</v>
      </c>
      <c r="J28" s="142"/>
      <c r="K28" s="141"/>
      <c r="L28" s="140">
        <f aca="true" t="shared" si="17" ref="L28:L34">SUM(H28:K28)</f>
        <v>625.99</v>
      </c>
      <c r="M28" s="146">
        <f aca="true" t="shared" si="18" ref="M28:M34">IF(ISERROR(F28/L28-1),"         /0",(F28/L28-1))</f>
        <v>-0.18272975606639097</v>
      </c>
      <c r="N28" s="145">
        <v>414.53600000000006</v>
      </c>
      <c r="O28" s="141">
        <v>663.81</v>
      </c>
      <c r="P28" s="142"/>
      <c r="Q28" s="141"/>
      <c r="R28" s="140">
        <f aca="true" t="shared" si="19" ref="R28:R34">SUM(N28:Q28)</f>
        <v>1078.346</v>
      </c>
      <c r="S28" s="144">
        <f aca="true" t="shared" si="20" ref="S28:S34">R28/$R$9</f>
        <v>0.01096895969719598</v>
      </c>
      <c r="T28" s="143">
        <v>371.102</v>
      </c>
      <c r="U28" s="141">
        <v>856.8699999999999</v>
      </c>
      <c r="V28" s="142"/>
      <c r="W28" s="141"/>
      <c r="X28" s="140">
        <f aca="true" t="shared" si="21" ref="X28:X34">SUM(T28:W28)</f>
        <v>1227.9719999999998</v>
      </c>
      <c r="Y28" s="139">
        <f aca="true" t="shared" si="22" ref="Y28:Y34">IF(ISERROR(R28/X28-1),"         /0",IF(R28/X28&gt;5,"  *  ",(R28/X28-1)))</f>
        <v>-0.12184805516738151</v>
      </c>
    </row>
    <row r="29" spans="1:25" ht="19.5" customHeight="1">
      <c r="A29" s="147" t="s">
        <v>253</v>
      </c>
      <c r="B29" s="145">
        <v>230.748</v>
      </c>
      <c r="C29" s="141">
        <v>152.77</v>
      </c>
      <c r="D29" s="142">
        <v>100.69</v>
      </c>
      <c r="E29" s="141">
        <v>11.317</v>
      </c>
      <c r="F29" s="140">
        <f>SUM(B29:E29)</f>
        <v>495.52500000000003</v>
      </c>
      <c r="G29" s="144">
        <f>F29/$F$9</f>
        <v>0.009941981283734948</v>
      </c>
      <c r="H29" s="143">
        <v>402.758</v>
      </c>
      <c r="I29" s="141">
        <v>110.786</v>
      </c>
      <c r="J29" s="142">
        <v>132.981</v>
      </c>
      <c r="K29" s="141">
        <v>9.545</v>
      </c>
      <c r="L29" s="140">
        <f>SUM(H29:K29)</f>
        <v>656.0699999999999</v>
      </c>
      <c r="M29" s="146">
        <f>IF(ISERROR(F29/L29-1),"         /0",(F29/L29-1))</f>
        <v>-0.24470711966710856</v>
      </c>
      <c r="N29" s="145">
        <v>440.69100000000003</v>
      </c>
      <c r="O29" s="141">
        <v>235.57100000000003</v>
      </c>
      <c r="P29" s="142">
        <v>100.69</v>
      </c>
      <c r="Q29" s="141">
        <v>11.317</v>
      </c>
      <c r="R29" s="140">
        <f>SUM(N29:Q29)</f>
        <v>788.269</v>
      </c>
      <c r="S29" s="144">
        <f>R29/$R$9</f>
        <v>0.008018289947335064</v>
      </c>
      <c r="T29" s="143">
        <v>715.598</v>
      </c>
      <c r="U29" s="141">
        <v>255.78</v>
      </c>
      <c r="V29" s="142">
        <v>152.362</v>
      </c>
      <c r="W29" s="141">
        <v>12.477</v>
      </c>
      <c r="X29" s="140">
        <f>SUM(T29:W29)</f>
        <v>1136.217</v>
      </c>
      <c r="Y29" s="139">
        <f>IF(ISERROR(R29/X29-1),"         /0",IF(R29/X29&gt;5,"  *  ",(R29/X29-1)))</f>
        <v>-0.30623375640392647</v>
      </c>
    </row>
    <row r="30" spans="1:25" ht="19.5" customHeight="1">
      <c r="A30" s="147" t="s">
        <v>254</v>
      </c>
      <c r="B30" s="145">
        <v>346.287</v>
      </c>
      <c r="C30" s="141">
        <v>100.615</v>
      </c>
      <c r="D30" s="142">
        <v>0</v>
      </c>
      <c r="E30" s="141">
        <v>0</v>
      </c>
      <c r="F30" s="140">
        <f t="shared" si="15"/>
        <v>446.902</v>
      </c>
      <c r="G30" s="144">
        <f t="shared" si="16"/>
        <v>0.008966432207585319</v>
      </c>
      <c r="H30" s="143">
        <v>381.066</v>
      </c>
      <c r="I30" s="141">
        <v>113.81</v>
      </c>
      <c r="J30" s="142"/>
      <c r="K30" s="141"/>
      <c r="L30" s="140">
        <f t="shared" si="17"/>
        <v>494.876</v>
      </c>
      <c r="M30" s="146">
        <f t="shared" si="18"/>
        <v>-0.09694145604151339</v>
      </c>
      <c r="N30" s="145">
        <v>673.8009999999999</v>
      </c>
      <c r="O30" s="141">
        <v>228.428</v>
      </c>
      <c r="P30" s="142"/>
      <c r="Q30" s="141"/>
      <c r="R30" s="140">
        <f t="shared" si="19"/>
        <v>902.2289999999999</v>
      </c>
      <c r="S30" s="144">
        <f t="shared" si="20"/>
        <v>0.009177493623235429</v>
      </c>
      <c r="T30" s="143">
        <v>692.183</v>
      </c>
      <c r="U30" s="141">
        <v>215.17000000000002</v>
      </c>
      <c r="V30" s="142"/>
      <c r="W30" s="141"/>
      <c r="X30" s="140">
        <f t="shared" si="21"/>
        <v>907.3530000000001</v>
      </c>
      <c r="Y30" s="139">
        <f t="shared" si="22"/>
        <v>-0.005647195744104105</v>
      </c>
    </row>
    <row r="31" spans="1:25" ht="19.5" customHeight="1">
      <c r="A31" s="147" t="s">
        <v>223</v>
      </c>
      <c r="B31" s="145">
        <v>218.358</v>
      </c>
      <c r="C31" s="141">
        <v>162.37900000000002</v>
      </c>
      <c r="D31" s="142">
        <v>0</v>
      </c>
      <c r="E31" s="141">
        <v>0</v>
      </c>
      <c r="F31" s="140">
        <f t="shared" si="15"/>
        <v>380.737</v>
      </c>
      <c r="G31" s="144">
        <f t="shared" si="16"/>
        <v>0.007638928667626039</v>
      </c>
      <c r="H31" s="143">
        <v>70.048</v>
      </c>
      <c r="I31" s="141">
        <v>50.194</v>
      </c>
      <c r="J31" s="142">
        <v>0</v>
      </c>
      <c r="K31" s="141">
        <v>0</v>
      </c>
      <c r="L31" s="140">
        <f t="shared" si="17"/>
        <v>120.242</v>
      </c>
      <c r="M31" s="146">
        <f t="shared" si="18"/>
        <v>2.166422714193044</v>
      </c>
      <c r="N31" s="145">
        <v>661.979</v>
      </c>
      <c r="O31" s="141">
        <v>426.136</v>
      </c>
      <c r="P31" s="142"/>
      <c r="Q31" s="141"/>
      <c r="R31" s="140">
        <f t="shared" si="19"/>
        <v>1088.115</v>
      </c>
      <c r="S31" s="144">
        <f t="shared" si="20"/>
        <v>0.011068330184295582</v>
      </c>
      <c r="T31" s="143">
        <v>151.534</v>
      </c>
      <c r="U31" s="141">
        <v>104.21300000000001</v>
      </c>
      <c r="V31" s="142">
        <v>0</v>
      </c>
      <c r="W31" s="141">
        <v>0</v>
      </c>
      <c r="X31" s="140">
        <f t="shared" si="21"/>
        <v>255.747</v>
      </c>
      <c r="Y31" s="139">
        <f t="shared" si="22"/>
        <v>3.2546540135368156</v>
      </c>
    </row>
    <row r="32" spans="1:25" ht="19.5" customHeight="1">
      <c r="A32" s="147" t="s">
        <v>221</v>
      </c>
      <c r="B32" s="145">
        <v>241.20899999999997</v>
      </c>
      <c r="C32" s="141">
        <v>125.301</v>
      </c>
      <c r="D32" s="142">
        <v>0</v>
      </c>
      <c r="E32" s="141">
        <v>0</v>
      </c>
      <c r="F32" s="140">
        <f t="shared" si="15"/>
        <v>366.51</v>
      </c>
      <c r="G32" s="144">
        <f t="shared" si="16"/>
        <v>0.0073534848096497565</v>
      </c>
      <c r="H32" s="143">
        <v>218.54500000000004</v>
      </c>
      <c r="I32" s="141">
        <v>99.391</v>
      </c>
      <c r="J32" s="142"/>
      <c r="K32" s="141"/>
      <c r="L32" s="140">
        <f t="shared" si="17"/>
        <v>317.93600000000004</v>
      </c>
      <c r="M32" s="146">
        <f t="shared" si="18"/>
        <v>0.15277917568315624</v>
      </c>
      <c r="N32" s="145">
        <v>393.9719999999999</v>
      </c>
      <c r="O32" s="141">
        <v>258.252</v>
      </c>
      <c r="P32" s="142"/>
      <c r="Q32" s="141"/>
      <c r="R32" s="140">
        <f t="shared" si="19"/>
        <v>652.2239999999999</v>
      </c>
      <c r="S32" s="144">
        <f t="shared" si="20"/>
        <v>0.006634437156111258</v>
      </c>
      <c r="T32" s="143">
        <v>359.63999999999993</v>
      </c>
      <c r="U32" s="141">
        <v>175.575</v>
      </c>
      <c r="V32" s="142"/>
      <c r="W32" s="141"/>
      <c r="X32" s="140">
        <f t="shared" si="21"/>
        <v>535.2149999999999</v>
      </c>
      <c r="Y32" s="139">
        <f t="shared" si="22"/>
        <v>0.2186205543566604</v>
      </c>
    </row>
    <row r="33" spans="1:25" ht="19.5" customHeight="1">
      <c r="A33" s="147" t="s">
        <v>220</v>
      </c>
      <c r="B33" s="145">
        <v>75.61099999999999</v>
      </c>
      <c r="C33" s="141">
        <v>226.996</v>
      </c>
      <c r="D33" s="142">
        <v>0</v>
      </c>
      <c r="E33" s="141">
        <v>0</v>
      </c>
      <c r="F33" s="140">
        <f t="shared" si="15"/>
        <v>302.60699999999997</v>
      </c>
      <c r="G33" s="144">
        <f t="shared" si="16"/>
        <v>0.006071364977200304</v>
      </c>
      <c r="H33" s="143">
        <v>91.66499999999999</v>
      </c>
      <c r="I33" s="141">
        <v>188.385</v>
      </c>
      <c r="J33" s="142"/>
      <c r="K33" s="141"/>
      <c r="L33" s="140">
        <f t="shared" si="17"/>
        <v>280.04999999999995</v>
      </c>
      <c r="M33" s="146">
        <f t="shared" si="18"/>
        <v>0.08054633101231934</v>
      </c>
      <c r="N33" s="145">
        <v>141.517</v>
      </c>
      <c r="O33" s="141">
        <v>492.67800000000005</v>
      </c>
      <c r="P33" s="142"/>
      <c r="Q33" s="141"/>
      <c r="R33" s="140">
        <f t="shared" si="19"/>
        <v>634.195</v>
      </c>
      <c r="S33" s="144">
        <f t="shared" si="20"/>
        <v>0.006451045763755979</v>
      </c>
      <c r="T33" s="143">
        <v>190.857</v>
      </c>
      <c r="U33" s="141">
        <v>360.862</v>
      </c>
      <c r="V33" s="142"/>
      <c r="W33" s="141"/>
      <c r="X33" s="140">
        <f t="shared" si="21"/>
        <v>551.719</v>
      </c>
      <c r="Y33" s="139">
        <f t="shared" si="22"/>
        <v>0.14948914211763586</v>
      </c>
    </row>
    <row r="34" spans="1:25" ht="19.5" customHeight="1">
      <c r="A34" s="147" t="s">
        <v>229</v>
      </c>
      <c r="B34" s="145">
        <v>39.4</v>
      </c>
      <c r="C34" s="141">
        <v>243.269</v>
      </c>
      <c r="D34" s="142">
        <v>0</v>
      </c>
      <c r="E34" s="141">
        <v>0</v>
      </c>
      <c r="F34" s="140">
        <f t="shared" si="15"/>
        <v>282.669</v>
      </c>
      <c r="G34" s="144">
        <f t="shared" si="16"/>
        <v>0.005671338292703847</v>
      </c>
      <c r="H34" s="143">
        <v>62.155</v>
      </c>
      <c r="I34" s="141">
        <v>128.821</v>
      </c>
      <c r="J34" s="142"/>
      <c r="K34" s="141"/>
      <c r="L34" s="140">
        <f t="shared" si="17"/>
        <v>190.976</v>
      </c>
      <c r="M34" s="146">
        <f t="shared" si="18"/>
        <v>0.48012839309651456</v>
      </c>
      <c r="N34" s="145">
        <v>86.601</v>
      </c>
      <c r="O34" s="141">
        <v>407.081</v>
      </c>
      <c r="P34" s="142"/>
      <c r="Q34" s="141"/>
      <c r="R34" s="140">
        <f t="shared" si="19"/>
        <v>493.682</v>
      </c>
      <c r="S34" s="144">
        <f t="shared" si="20"/>
        <v>0.005021744376323653</v>
      </c>
      <c r="T34" s="143">
        <v>118.40100000000001</v>
      </c>
      <c r="U34" s="141">
        <v>266.705</v>
      </c>
      <c r="V34" s="142"/>
      <c r="W34" s="141"/>
      <c r="X34" s="140">
        <f t="shared" si="21"/>
        <v>385.106</v>
      </c>
      <c r="Y34" s="139">
        <f t="shared" si="22"/>
        <v>0.28193795993830273</v>
      </c>
    </row>
    <row r="35" spans="1:25" ht="19.5" customHeight="1">
      <c r="A35" s="147" t="s">
        <v>255</v>
      </c>
      <c r="B35" s="145">
        <v>0</v>
      </c>
      <c r="C35" s="141">
        <v>0</v>
      </c>
      <c r="D35" s="142">
        <v>248.13</v>
      </c>
      <c r="E35" s="141">
        <v>14.281</v>
      </c>
      <c r="F35" s="140">
        <f aca="true" t="shared" si="23" ref="F35:F42">SUM(B35:E35)</f>
        <v>262.411</v>
      </c>
      <c r="G35" s="144">
        <f aca="true" t="shared" si="24" ref="G35:G42">F35/$F$9</f>
        <v>0.005264891278232524</v>
      </c>
      <c r="H35" s="143"/>
      <c r="I35" s="141"/>
      <c r="J35" s="142"/>
      <c r="K35" s="141">
        <v>60.723</v>
      </c>
      <c r="L35" s="140">
        <f aca="true" t="shared" si="25" ref="L35:L42">SUM(H35:K35)</f>
        <v>60.723</v>
      </c>
      <c r="M35" s="146">
        <f>IF(ISERROR(F35/L35-1),"         /0",(F35/L35-1))</f>
        <v>3.321443275200501</v>
      </c>
      <c r="N35" s="145"/>
      <c r="O35" s="141"/>
      <c r="P35" s="142">
        <v>428.51800000000003</v>
      </c>
      <c r="Q35" s="141">
        <v>21.247</v>
      </c>
      <c r="R35" s="140">
        <f aca="true" t="shared" si="26" ref="R35:R42">SUM(N35:Q35)</f>
        <v>449.76500000000004</v>
      </c>
      <c r="S35" s="144">
        <f aca="true" t="shared" si="27" ref="S35:S42">R35/$R$9</f>
        <v>0.004575019667351064</v>
      </c>
      <c r="T35" s="143"/>
      <c r="U35" s="141"/>
      <c r="V35" s="142">
        <v>145.737</v>
      </c>
      <c r="W35" s="141">
        <v>82.161</v>
      </c>
      <c r="X35" s="140">
        <f aca="true" t="shared" si="28" ref="X35:X42">SUM(T35:W35)</f>
        <v>227.898</v>
      </c>
      <c r="Y35" s="139">
        <f aca="true" t="shared" si="29" ref="Y35:Y42">IF(ISERROR(R35/X35-1),"         /0",IF(R35/X35&gt;5,"  *  ",(R35/X35-1)))</f>
        <v>0.9735364066380576</v>
      </c>
    </row>
    <row r="36" spans="1:25" ht="19.5" customHeight="1">
      <c r="A36" s="147" t="s">
        <v>231</v>
      </c>
      <c r="B36" s="145">
        <v>12.843</v>
      </c>
      <c r="C36" s="141">
        <v>190.28799999999998</v>
      </c>
      <c r="D36" s="142">
        <v>0</v>
      </c>
      <c r="E36" s="141">
        <v>0</v>
      </c>
      <c r="F36" s="140">
        <f t="shared" si="23"/>
        <v>203.13099999999997</v>
      </c>
      <c r="G36" s="144">
        <f t="shared" si="24"/>
        <v>0.004075525150388706</v>
      </c>
      <c r="H36" s="143">
        <v>8.129</v>
      </c>
      <c r="I36" s="141">
        <v>175.858</v>
      </c>
      <c r="J36" s="142"/>
      <c r="K36" s="141"/>
      <c r="L36" s="140">
        <f t="shared" si="25"/>
        <v>183.987</v>
      </c>
      <c r="M36" s="146">
        <f>IF(ISERROR(F36/L36-1),"         /0",(F36/L36-1))</f>
        <v>0.10405082967818369</v>
      </c>
      <c r="N36" s="145">
        <v>16.296</v>
      </c>
      <c r="O36" s="141">
        <v>370.17999999999995</v>
      </c>
      <c r="P36" s="142"/>
      <c r="Q36" s="141"/>
      <c r="R36" s="140">
        <f t="shared" si="26"/>
        <v>386.47599999999994</v>
      </c>
      <c r="S36" s="144">
        <f t="shared" si="27"/>
        <v>0.003931242539902326</v>
      </c>
      <c r="T36" s="143">
        <v>12.157</v>
      </c>
      <c r="U36" s="141">
        <v>370.55</v>
      </c>
      <c r="V36" s="142"/>
      <c r="W36" s="141"/>
      <c r="X36" s="140">
        <f t="shared" si="28"/>
        <v>382.707</v>
      </c>
      <c r="Y36" s="139">
        <f t="shared" si="29"/>
        <v>0.009848265121881639</v>
      </c>
    </row>
    <row r="37" spans="1:25" ht="19.5" customHeight="1">
      <c r="A37" s="147" t="s">
        <v>256</v>
      </c>
      <c r="B37" s="145">
        <v>157.727</v>
      </c>
      <c r="C37" s="141">
        <v>0</v>
      </c>
      <c r="D37" s="142">
        <v>0</v>
      </c>
      <c r="E37" s="141">
        <v>0</v>
      </c>
      <c r="F37" s="140">
        <f t="shared" si="23"/>
        <v>157.727</v>
      </c>
      <c r="G37" s="144">
        <f t="shared" si="24"/>
        <v>0.00316456058107999</v>
      </c>
      <c r="H37" s="143">
        <v>219.383</v>
      </c>
      <c r="I37" s="141">
        <v>0</v>
      </c>
      <c r="J37" s="142"/>
      <c r="K37" s="141"/>
      <c r="L37" s="140">
        <f t="shared" si="25"/>
        <v>219.383</v>
      </c>
      <c r="M37" s="146">
        <f>IF(ISERROR(F37/L37-1),"         /0",(F37/L37-1))</f>
        <v>-0.2810427426008396</v>
      </c>
      <c r="N37" s="145">
        <v>227.42700000000002</v>
      </c>
      <c r="O37" s="141">
        <v>0</v>
      </c>
      <c r="P37" s="142"/>
      <c r="Q37" s="141"/>
      <c r="R37" s="140">
        <f t="shared" si="26"/>
        <v>227.42700000000002</v>
      </c>
      <c r="S37" s="144">
        <f t="shared" si="27"/>
        <v>0.0023133925447437003</v>
      </c>
      <c r="T37" s="143">
        <v>219.383</v>
      </c>
      <c r="U37" s="141">
        <v>0</v>
      </c>
      <c r="V37" s="142"/>
      <c r="W37" s="141"/>
      <c r="X37" s="140">
        <f t="shared" si="28"/>
        <v>219.383</v>
      </c>
      <c r="Y37" s="139">
        <f t="shared" si="29"/>
        <v>0.03666646914300564</v>
      </c>
    </row>
    <row r="38" spans="1:25" ht="19.5" customHeight="1">
      <c r="A38" s="147" t="s">
        <v>257</v>
      </c>
      <c r="B38" s="145">
        <v>0</v>
      </c>
      <c r="C38" s="141">
        <v>0</v>
      </c>
      <c r="D38" s="142">
        <v>0</v>
      </c>
      <c r="E38" s="141">
        <v>153.486</v>
      </c>
      <c r="F38" s="140">
        <f t="shared" si="23"/>
        <v>153.486</v>
      </c>
      <c r="G38" s="144">
        <f t="shared" si="24"/>
        <v>0.003079471145381852</v>
      </c>
      <c r="H38" s="143"/>
      <c r="I38" s="141"/>
      <c r="J38" s="142"/>
      <c r="K38" s="141"/>
      <c r="L38" s="140">
        <f t="shared" si="25"/>
        <v>0</v>
      </c>
      <c r="M38" s="146" t="s">
        <v>50</v>
      </c>
      <c r="N38" s="145"/>
      <c r="O38" s="141"/>
      <c r="P38" s="142"/>
      <c r="Q38" s="141">
        <v>200.75799999999998</v>
      </c>
      <c r="R38" s="140">
        <f t="shared" si="26"/>
        <v>200.75799999999998</v>
      </c>
      <c r="S38" s="144">
        <f t="shared" si="27"/>
        <v>0.0020421148786100847</v>
      </c>
      <c r="T38" s="143"/>
      <c r="U38" s="141"/>
      <c r="V38" s="142"/>
      <c r="W38" s="141"/>
      <c r="X38" s="140">
        <f t="shared" si="28"/>
        <v>0</v>
      </c>
      <c r="Y38" s="139" t="str">
        <f t="shared" si="29"/>
        <v>         /0</v>
      </c>
    </row>
    <row r="39" spans="1:25" ht="19.5" customHeight="1">
      <c r="A39" s="147" t="s">
        <v>225</v>
      </c>
      <c r="B39" s="145">
        <v>101.35199999999999</v>
      </c>
      <c r="C39" s="141">
        <v>33.572</v>
      </c>
      <c r="D39" s="142">
        <v>0</v>
      </c>
      <c r="E39" s="141">
        <v>0</v>
      </c>
      <c r="F39" s="140">
        <f t="shared" si="23"/>
        <v>134.92399999999998</v>
      </c>
      <c r="G39" s="144">
        <f t="shared" si="24"/>
        <v>0.0027070518797773146</v>
      </c>
      <c r="H39" s="143"/>
      <c r="I39" s="141"/>
      <c r="J39" s="142"/>
      <c r="K39" s="141"/>
      <c r="L39" s="140">
        <f t="shared" si="25"/>
        <v>0</v>
      </c>
      <c r="M39" s="146" t="str">
        <f>IF(ISERROR(F39/L39-1),"         /0",(F39/L39-1))</f>
        <v>         /0</v>
      </c>
      <c r="N39" s="145">
        <v>165.54200000000003</v>
      </c>
      <c r="O39" s="141">
        <v>54.559000000000005</v>
      </c>
      <c r="P39" s="142"/>
      <c r="Q39" s="141"/>
      <c r="R39" s="140">
        <f t="shared" si="26"/>
        <v>220.10100000000003</v>
      </c>
      <c r="S39" s="144">
        <f t="shared" si="27"/>
        <v>0.00223887230843582</v>
      </c>
      <c r="T39" s="143"/>
      <c r="U39" s="141"/>
      <c r="V39" s="142"/>
      <c r="W39" s="141"/>
      <c r="X39" s="140">
        <f t="shared" si="28"/>
        <v>0</v>
      </c>
      <c r="Y39" s="139" t="str">
        <f t="shared" si="29"/>
        <v>         /0</v>
      </c>
    </row>
    <row r="40" spans="1:25" ht="19.5" customHeight="1">
      <c r="A40" s="147" t="s">
        <v>233</v>
      </c>
      <c r="B40" s="145">
        <v>69.121</v>
      </c>
      <c r="C40" s="141">
        <v>43.491</v>
      </c>
      <c r="D40" s="142">
        <v>0</v>
      </c>
      <c r="E40" s="141">
        <v>0</v>
      </c>
      <c r="F40" s="140">
        <f t="shared" si="23"/>
        <v>112.612</v>
      </c>
      <c r="G40" s="144">
        <f t="shared" si="24"/>
        <v>0.0022593943722798242</v>
      </c>
      <c r="H40" s="143">
        <v>11.287</v>
      </c>
      <c r="I40" s="141">
        <v>2.3560000000000003</v>
      </c>
      <c r="J40" s="142"/>
      <c r="K40" s="141"/>
      <c r="L40" s="140">
        <f t="shared" si="25"/>
        <v>13.643</v>
      </c>
      <c r="M40" s="146">
        <f>IF(ISERROR(F40/L40-1),"         /0",(F40/L40-1))</f>
        <v>7.254196291138312</v>
      </c>
      <c r="N40" s="145">
        <v>117.73</v>
      </c>
      <c r="O40" s="141">
        <v>84.51700000000001</v>
      </c>
      <c r="P40" s="142"/>
      <c r="Q40" s="141"/>
      <c r="R40" s="140">
        <f t="shared" si="26"/>
        <v>202.247</v>
      </c>
      <c r="S40" s="144">
        <f t="shared" si="27"/>
        <v>0.0020572610200054486</v>
      </c>
      <c r="T40" s="143">
        <v>18.688000000000002</v>
      </c>
      <c r="U40" s="141">
        <v>4.007000000000001</v>
      </c>
      <c r="V40" s="142"/>
      <c r="W40" s="141"/>
      <c r="X40" s="140">
        <f t="shared" si="28"/>
        <v>22.695000000000004</v>
      </c>
      <c r="Y40" s="139" t="str">
        <f t="shared" si="29"/>
        <v>  *  </v>
      </c>
    </row>
    <row r="41" spans="1:25" ht="19.5" customHeight="1">
      <c r="A41" s="147" t="s">
        <v>242</v>
      </c>
      <c r="B41" s="145">
        <v>92.13</v>
      </c>
      <c r="C41" s="141">
        <v>0.027</v>
      </c>
      <c r="D41" s="142">
        <v>0</v>
      </c>
      <c r="E41" s="141">
        <v>0</v>
      </c>
      <c r="F41" s="140">
        <f t="shared" si="23"/>
        <v>92.157</v>
      </c>
      <c r="G41" s="144">
        <f t="shared" si="24"/>
        <v>0.001848994842167724</v>
      </c>
      <c r="H41" s="143">
        <v>61.873999999999995</v>
      </c>
      <c r="I41" s="141">
        <v>0.036</v>
      </c>
      <c r="J41" s="142"/>
      <c r="K41" s="141"/>
      <c r="L41" s="140">
        <f t="shared" si="25"/>
        <v>61.91</v>
      </c>
      <c r="M41" s="146">
        <f>IF(ISERROR(F41/L41-1),"         /0",(F41/L41-1))</f>
        <v>0.48856404458084324</v>
      </c>
      <c r="N41" s="145">
        <v>158.91299999999998</v>
      </c>
      <c r="O41" s="141">
        <v>0.11399999999999999</v>
      </c>
      <c r="P41" s="142">
        <v>0</v>
      </c>
      <c r="Q41" s="141">
        <v>0</v>
      </c>
      <c r="R41" s="140">
        <f t="shared" si="26"/>
        <v>159.027</v>
      </c>
      <c r="S41" s="144">
        <f t="shared" si="27"/>
        <v>0.0016176262106652084</v>
      </c>
      <c r="T41" s="143">
        <v>130.956</v>
      </c>
      <c r="U41" s="141">
        <v>2.977</v>
      </c>
      <c r="V41" s="142"/>
      <c r="W41" s="141"/>
      <c r="X41" s="140">
        <f t="shared" si="28"/>
        <v>133.933</v>
      </c>
      <c r="Y41" s="139">
        <f t="shared" si="29"/>
        <v>0.1873623378853606</v>
      </c>
    </row>
    <row r="42" spans="1:25" ht="19.5" customHeight="1" thickBot="1">
      <c r="A42" s="138" t="s">
        <v>211</v>
      </c>
      <c r="B42" s="136">
        <v>257.702</v>
      </c>
      <c r="C42" s="132">
        <v>83.926</v>
      </c>
      <c r="D42" s="133">
        <v>39.687</v>
      </c>
      <c r="E42" s="132">
        <v>5.283999999999999</v>
      </c>
      <c r="F42" s="131">
        <f t="shared" si="23"/>
        <v>386.599</v>
      </c>
      <c r="G42" s="135">
        <f t="shared" si="24"/>
        <v>0.007756541087353104</v>
      </c>
      <c r="H42" s="134">
        <v>460.75699999999995</v>
      </c>
      <c r="I42" s="132">
        <v>365.029</v>
      </c>
      <c r="J42" s="133">
        <v>9.126</v>
      </c>
      <c r="K42" s="132">
        <v>15.966000000000003</v>
      </c>
      <c r="L42" s="131">
        <f t="shared" si="25"/>
        <v>850.8779999999999</v>
      </c>
      <c r="M42" s="137">
        <f>IF(ISERROR(F42/L42-1),"         /0",(F42/L42-1))</f>
        <v>-0.5456469670152477</v>
      </c>
      <c r="N42" s="136">
        <v>541.6899999999999</v>
      </c>
      <c r="O42" s="132">
        <v>166.72599999999997</v>
      </c>
      <c r="P42" s="133">
        <v>108.01899999999998</v>
      </c>
      <c r="Q42" s="132">
        <v>13.884</v>
      </c>
      <c r="R42" s="131">
        <f t="shared" si="26"/>
        <v>830.319</v>
      </c>
      <c r="S42" s="135">
        <f t="shared" si="27"/>
        <v>0.008446023490434489</v>
      </c>
      <c r="T42" s="134">
        <v>848.8310000000001</v>
      </c>
      <c r="U42" s="132">
        <v>666.912</v>
      </c>
      <c r="V42" s="133">
        <v>56.490999999999985</v>
      </c>
      <c r="W42" s="132">
        <v>55.196</v>
      </c>
      <c r="X42" s="131">
        <f t="shared" si="28"/>
        <v>1627.43</v>
      </c>
      <c r="Y42" s="130">
        <f t="shared" si="29"/>
        <v>-0.489797410641318</v>
      </c>
    </row>
    <row r="43" ht="15" thickTop="1">
      <c r="A43" s="121" t="s">
        <v>43</v>
      </c>
    </row>
    <row r="44" ht="15">
      <c r="A44" s="121" t="s">
        <v>42</v>
      </c>
    </row>
    <row r="45" ht="15">
      <c r="A45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">
    <cfRule type="cellIs" priority="9" dxfId="100" operator="lessThan" stopIfTrue="1">
      <formula>0</formula>
    </cfRule>
  </conditionalFormatting>
  <conditionalFormatting sqref="M9:M42 Y9:Y42">
    <cfRule type="cellIs" priority="10" dxfId="100" operator="lessThan">
      <formula>0</formula>
    </cfRule>
    <cfRule type="cellIs" priority="11" dxfId="102" operator="greaterThanOrEqual" stopIfTrue="1">
      <formula>0</formula>
    </cfRule>
  </conditionalFormatting>
  <conditionalFormatting sqref="G7:G8">
    <cfRule type="cellIs" priority="5" dxfId="100" operator="lessThan" stopIfTrue="1">
      <formula>0</formula>
    </cfRule>
  </conditionalFormatting>
  <conditionalFormatting sqref="S7:S8">
    <cfRule type="cellIs" priority="4" dxfId="100" operator="lessThan" stopIfTrue="1">
      <formula>0</formula>
    </cfRule>
  </conditionalFormatting>
  <conditionalFormatting sqref="M5 Y5 Y7:Y8 M7:M8">
    <cfRule type="cellIs" priority="6" dxfId="100" operator="lessThan" stopIfTrue="1">
      <formula>0</formula>
    </cfRule>
  </conditionalFormatting>
  <conditionalFormatting sqref="M6 Y6">
    <cfRule type="cellIs" priority="3" dxfId="100" operator="lessThan" stopIfTrue="1">
      <formula>0</formula>
    </cfRule>
  </conditionalFormatting>
  <conditionalFormatting sqref="G6">
    <cfRule type="cellIs" priority="2" dxfId="100" operator="lessThan" stopIfTrue="1">
      <formula>0</formula>
    </cfRule>
  </conditionalFormatting>
  <conditionalFormatting sqref="S6">
    <cfRule type="cellIs" priority="1" dxfId="10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Febrero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2013-04-19T14:56:05Z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AEVVZYF6TF2M-634-493</vt:lpwstr>
  </property>
  <property fmtid="{D5CDD505-2E9C-101B-9397-08002B2CF9AE}" pid="3" name="_dlc_DocIdItemGuid">
    <vt:lpwstr>25d6806d-60c8-4fae-bbcd-54312616a490</vt:lpwstr>
  </property>
  <property fmtid="{D5CDD505-2E9C-101B-9397-08002B2CF9AE}" pid="4" name="_dlc_DocIdUrl">
    <vt:lpwstr>http://www.aerocivil.gov.co/AAeronautica/Estadisticas/TAereo/EOperacionales/BolPubAnte/_layouts/DocIdRedir.aspx?ID=AEVVZYF6TF2M-634-493, AEVVZYF6TF2M-634-493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119.000000000000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